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Questa_cartella_di_lavoro"/>
  <mc:AlternateContent xmlns:mc="http://schemas.openxmlformats.org/markup-compatibility/2006">
    <mc:Choice Requires="x15">
      <x15ac:absPath xmlns:x15ac="http://schemas.microsoft.com/office/spreadsheetml/2010/11/ac" url="C:\Users\nicola.tritto\Desktop\"/>
    </mc:Choice>
  </mc:AlternateContent>
  <xr:revisionPtr revIDLastSave="0" documentId="13_ncr:1_{31275394-2AFC-4AC2-91E7-8C095C966ADF}" xr6:coauthVersionLast="47" xr6:coauthVersionMax="47" xr10:uidLastSave="{00000000-0000-0000-0000-000000000000}"/>
  <bookViews>
    <workbookView xWindow="-120" yWindow="-120" windowWidth="29040" windowHeight="15840" tabRatio="565" activeTab="3" xr2:uid="{00000000-000D-0000-FFFF-FFFF00000000}"/>
  </bookViews>
  <sheets>
    <sheet name="ISTRUZIONI" sheetId="17" r:id="rId1"/>
    <sheet name="Tab. applicativa menù invernale" sheetId="12" r:id="rId2"/>
    <sheet name="Tab. applicativa menù estivo" sheetId="15" r:id="rId3"/>
    <sheet name="Calcolo offerta economica" sheetId="16" r:id="rId4"/>
  </sheets>
  <definedNames>
    <definedName name="_xlnm.Print_Area" localSheetId="2">'Tab. applicativa menù estivo'!$A$1:$O$147</definedName>
    <definedName name="_xlnm.Print_Area" localSheetId="1">'Tab. applicativa menù invernale'!$A$1:$O$158</definedName>
    <definedName name="_xlnm.Print_Titles" localSheetId="2">'Tab. applicativa menù estivo'!$5:$8</definedName>
    <definedName name="_xlnm.Print_Titles" localSheetId="1">'Tab. applicativa menù invernale'!$5:$8</definedName>
  </definedNames>
  <calcPr calcId="191029" calcOnSave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16" i="15" l="1"/>
  <c r="I115" i="15"/>
  <c r="I112" i="15"/>
  <c r="I113" i="15"/>
  <c r="I111" i="15"/>
  <c r="I83" i="15"/>
  <c r="I81" i="15"/>
  <c r="I76" i="15"/>
  <c r="I77" i="15"/>
  <c r="I78" i="15"/>
  <c r="I79" i="15"/>
  <c r="I80" i="15"/>
  <c r="I75" i="15"/>
  <c r="I68" i="15"/>
  <c r="I69" i="15"/>
  <c r="I70" i="15"/>
  <c r="I71" i="15"/>
  <c r="I72" i="15"/>
  <c r="I73" i="15"/>
  <c r="I67" i="15"/>
  <c r="I46" i="15"/>
  <c r="I45" i="15"/>
  <c r="I43" i="15"/>
  <c r="I42" i="15"/>
  <c r="I38" i="15"/>
  <c r="I39" i="15"/>
  <c r="I40" i="15"/>
  <c r="I37" i="15"/>
  <c r="I34" i="15"/>
  <c r="I35" i="15"/>
  <c r="I33" i="15"/>
  <c r="I44" i="12"/>
  <c r="I45" i="12"/>
  <c r="I46" i="12"/>
  <c r="I43" i="12"/>
  <c r="I40" i="12"/>
  <c r="I41" i="12"/>
  <c r="I39" i="12"/>
  <c r="I52" i="12"/>
  <c r="I53" i="12"/>
  <c r="I51" i="12"/>
  <c r="I49" i="12"/>
  <c r="I48" i="12"/>
  <c r="I91" i="12"/>
  <c r="I89" i="12"/>
  <c r="I84" i="12"/>
  <c r="I85" i="12"/>
  <c r="I86" i="12"/>
  <c r="I87" i="12"/>
  <c r="I88" i="12"/>
  <c r="I83" i="12"/>
  <c r="I76" i="12"/>
  <c r="I77" i="12"/>
  <c r="I78" i="12"/>
  <c r="I79" i="12"/>
  <c r="I80" i="12"/>
  <c r="I81" i="12"/>
  <c r="I75" i="12"/>
  <c r="I123" i="12"/>
  <c r="I124" i="12"/>
  <c r="I122" i="12"/>
  <c r="I126" i="12"/>
  <c r="I127" i="12"/>
  <c r="G105" i="15"/>
  <c r="I105" i="15"/>
  <c r="G85" i="15"/>
  <c r="I85" i="15"/>
  <c r="G86" i="15"/>
  <c r="I86" i="15"/>
  <c r="G87" i="15"/>
  <c r="I87" i="15"/>
  <c r="G88" i="15"/>
  <c r="I88" i="15"/>
  <c r="G89" i="15"/>
  <c r="I89" i="15"/>
  <c r="G90" i="15"/>
  <c r="I90" i="15"/>
  <c r="G91" i="15"/>
  <c r="I91" i="15"/>
  <c r="G92" i="15"/>
  <c r="I92" i="15"/>
  <c r="G93" i="15"/>
  <c r="I93" i="15"/>
  <c r="G94" i="15"/>
  <c r="I94" i="15"/>
  <c r="G95" i="15"/>
  <c r="I95" i="15"/>
  <c r="G96" i="15"/>
  <c r="I96" i="15"/>
  <c r="G97" i="15"/>
  <c r="I97" i="15"/>
  <c r="G98" i="15"/>
  <c r="I98" i="15"/>
  <c r="G99" i="15"/>
  <c r="I99" i="15"/>
  <c r="G100" i="15"/>
  <c r="I100" i="15"/>
  <c r="G101" i="15"/>
  <c r="I101" i="15"/>
  <c r="G102" i="15"/>
  <c r="I102" i="15"/>
  <c r="G103" i="15"/>
  <c r="I103" i="15"/>
  <c r="G104" i="15"/>
  <c r="I104" i="15"/>
  <c r="G106" i="15"/>
  <c r="I106" i="15"/>
  <c r="G107" i="15"/>
  <c r="I107" i="15"/>
  <c r="G108" i="15"/>
  <c r="I108" i="15"/>
  <c r="G109" i="15"/>
  <c r="I109" i="15"/>
  <c r="G110" i="15"/>
  <c r="I110" i="15"/>
  <c r="G84" i="15"/>
  <c r="I84" i="15"/>
  <c r="G81" i="15"/>
  <c r="I82" i="15"/>
  <c r="G48" i="15"/>
  <c r="I48" i="15"/>
  <c r="G49" i="15"/>
  <c r="I49" i="15"/>
  <c r="G50" i="15"/>
  <c r="I50" i="15"/>
  <c r="G51" i="15"/>
  <c r="I51" i="15"/>
  <c r="G52" i="15"/>
  <c r="I52" i="15"/>
  <c r="G53" i="15"/>
  <c r="I53" i="15"/>
  <c r="G54" i="15"/>
  <c r="I54" i="15"/>
  <c r="G55" i="15"/>
  <c r="I55" i="15"/>
  <c r="G56" i="15"/>
  <c r="I56" i="15"/>
  <c r="G57" i="15"/>
  <c r="I57" i="15"/>
  <c r="G58" i="15"/>
  <c r="I58" i="15"/>
  <c r="G59" i="15"/>
  <c r="I59" i="15"/>
  <c r="G60" i="15"/>
  <c r="I60" i="15"/>
  <c r="G61" i="15"/>
  <c r="I61" i="15"/>
  <c r="G62" i="15"/>
  <c r="I62" i="15"/>
  <c r="G63" i="15"/>
  <c r="I63" i="15"/>
  <c r="G64" i="15"/>
  <c r="I64" i="15"/>
  <c r="G65" i="15"/>
  <c r="I65" i="15"/>
  <c r="G66" i="15"/>
  <c r="I66" i="15"/>
  <c r="G47" i="15"/>
  <c r="I47" i="15"/>
  <c r="G11" i="15"/>
  <c r="I11" i="15"/>
  <c r="G12" i="15"/>
  <c r="M12" i="15"/>
  <c r="I12" i="15"/>
  <c r="G13" i="15"/>
  <c r="G14" i="15"/>
  <c r="I14" i="15"/>
  <c r="G15" i="15"/>
  <c r="I15" i="15"/>
  <c r="G16" i="15"/>
  <c r="I16" i="15"/>
  <c r="G17" i="15"/>
  <c r="I17" i="15"/>
  <c r="G18" i="15"/>
  <c r="I18" i="15"/>
  <c r="G19" i="15"/>
  <c r="I19" i="15"/>
  <c r="G20" i="15"/>
  <c r="I20" i="15"/>
  <c r="G21" i="15"/>
  <c r="I21" i="15"/>
  <c r="G22" i="15"/>
  <c r="I22" i="15"/>
  <c r="G23" i="15"/>
  <c r="I23" i="15"/>
  <c r="G24" i="15"/>
  <c r="I24" i="15"/>
  <c r="G25" i="15"/>
  <c r="I25" i="15"/>
  <c r="G26" i="15"/>
  <c r="I26" i="15"/>
  <c r="G27" i="15"/>
  <c r="I27" i="15"/>
  <c r="G28" i="15"/>
  <c r="I28" i="15"/>
  <c r="G29" i="15"/>
  <c r="I29" i="15"/>
  <c r="G30" i="15"/>
  <c r="I30" i="15"/>
  <c r="G31" i="15"/>
  <c r="I31" i="15"/>
  <c r="G32" i="15"/>
  <c r="I32" i="15"/>
  <c r="G10" i="15"/>
  <c r="I10" i="15"/>
  <c r="G9" i="15"/>
  <c r="I9" i="15"/>
  <c r="G33" i="15"/>
  <c r="O33" i="15"/>
  <c r="G42" i="15"/>
  <c r="I44" i="15"/>
  <c r="G41" i="15"/>
  <c r="M41" i="15"/>
  <c r="I13" i="15"/>
  <c r="G67" i="15"/>
  <c r="I74" i="15"/>
  <c r="G118" i="15"/>
  <c r="I118" i="15"/>
  <c r="G119" i="15"/>
  <c r="I119" i="15"/>
  <c r="G117" i="15"/>
  <c r="O117" i="15"/>
  <c r="G111" i="15"/>
  <c r="I114" i="15"/>
  <c r="G116" i="12"/>
  <c r="I116" i="12"/>
  <c r="G93" i="12"/>
  <c r="I93" i="12"/>
  <c r="G94" i="12"/>
  <c r="I94" i="12"/>
  <c r="G95" i="12"/>
  <c r="I95" i="12"/>
  <c r="G96" i="12"/>
  <c r="I96" i="12"/>
  <c r="G97" i="12"/>
  <c r="I97" i="12"/>
  <c r="G98" i="12"/>
  <c r="I98" i="12"/>
  <c r="G99" i="12"/>
  <c r="I99" i="12"/>
  <c r="G100" i="12"/>
  <c r="I100" i="12"/>
  <c r="G101" i="12"/>
  <c r="I101" i="12"/>
  <c r="G102" i="12"/>
  <c r="I102" i="12"/>
  <c r="G103" i="12"/>
  <c r="I103" i="12"/>
  <c r="G104" i="12"/>
  <c r="I104" i="12"/>
  <c r="G105" i="12"/>
  <c r="I105" i="12"/>
  <c r="G106" i="12"/>
  <c r="I106" i="12"/>
  <c r="G107" i="12"/>
  <c r="I107" i="12"/>
  <c r="G108" i="12"/>
  <c r="I108" i="12"/>
  <c r="G109" i="12"/>
  <c r="I109" i="12"/>
  <c r="G110" i="12"/>
  <c r="I110" i="12"/>
  <c r="G111" i="12"/>
  <c r="I111" i="12"/>
  <c r="G112" i="12"/>
  <c r="I112" i="12"/>
  <c r="G113" i="12"/>
  <c r="I113" i="12"/>
  <c r="G114" i="12"/>
  <c r="I114" i="12"/>
  <c r="G115" i="12"/>
  <c r="I115" i="12"/>
  <c r="G117" i="12"/>
  <c r="I117" i="12"/>
  <c r="G118" i="12"/>
  <c r="I118" i="12"/>
  <c r="G119" i="12"/>
  <c r="I119" i="12"/>
  <c r="G120" i="12"/>
  <c r="I120" i="12"/>
  <c r="G121" i="12"/>
  <c r="I121" i="12"/>
  <c r="G92" i="12"/>
  <c r="I92" i="12"/>
  <c r="G89" i="12"/>
  <c r="I90" i="12"/>
  <c r="G75" i="12"/>
  <c r="I82" i="12"/>
  <c r="G55" i="12"/>
  <c r="I55" i="12"/>
  <c r="G56" i="12"/>
  <c r="I56" i="12"/>
  <c r="G57" i="12"/>
  <c r="I57" i="12"/>
  <c r="G58" i="12"/>
  <c r="I58" i="12"/>
  <c r="G59" i="12"/>
  <c r="I59" i="12"/>
  <c r="G60" i="12"/>
  <c r="I60" i="12"/>
  <c r="G61" i="12"/>
  <c r="I61" i="12"/>
  <c r="G62" i="12"/>
  <c r="I62" i="12"/>
  <c r="G63" i="12"/>
  <c r="I63" i="12"/>
  <c r="G64" i="12"/>
  <c r="I64" i="12"/>
  <c r="G65" i="12"/>
  <c r="I65" i="12"/>
  <c r="G66" i="12"/>
  <c r="I66" i="12"/>
  <c r="G67" i="12"/>
  <c r="I67" i="12"/>
  <c r="G68" i="12"/>
  <c r="I68" i="12"/>
  <c r="G69" i="12"/>
  <c r="I69" i="12"/>
  <c r="G70" i="12"/>
  <c r="O70" i="12"/>
  <c r="I70" i="12"/>
  <c r="G71" i="12"/>
  <c r="I71" i="12"/>
  <c r="G72" i="12"/>
  <c r="I72" i="12"/>
  <c r="G73" i="12"/>
  <c r="I73" i="12"/>
  <c r="G74" i="12"/>
  <c r="I74" i="12"/>
  <c r="G54" i="12"/>
  <c r="I54" i="12"/>
  <c r="G48" i="12"/>
  <c r="I50" i="12"/>
  <c r="G47" i="12"/>
  <c r="M47" i="12"/>
  <c r="G39" i="12"/>
  <c r="I42" i="12"/>
  <c r="G11" i="12"/>
  <c r="I11" i="12"/>
  <c r="G12" i="12"/>
  <c r="I12" i="12"/>
  <c r="G13" i="12"/>
  <c r="I13" i="12"/>
  <c r="G14" i="12"/>
  <c r="I14" i="12"/>
  <c r="G15" i="12"/>
  <c r="I15" i="12"/>
  <c r="G16" i="12"/>
  <c r="I16" i="12"/>
  <c r="G17" i="12"/>
  <c r="I17" i="12"/>
  <c r="G18" i="12"/>
  <c r="I18" i="12"/>
  <c r="G19" i="12"/>
  <c r="I19" i="12"/>
  <c r="G20" i="12"/>
  <c r="I20" i="12"/>
  <c r="G21" i="12"/>
  <c r="I21" i="12"/>
  <c r="G22" i="12"/>
  <c r="I22" i="12"/>
  <c r="G23" i="12"/>
  <c r="I23" i="12"/>
  <c r="G24" i="12"/>
  <c r="I24" i="12"/>
  <c r="G25" i="12"/>
  <c r="I25" i="12"/>
  <c r="G26" i="12"/>
  <c r="I26" i="12"/>
  <c r="G27" i="12"/>
  <c r="I27" i="12"/>
  <c r="G28" i="12"/>
  <c r="I28" i="12"/>
  <c r="G29" i="12"/>
  <c r="I29" i="12"/>
  <c r="G30" i="12"/>
  <c r="I30" i="12"/>
  <c r="G31" i="12"/>
  <c r="I31" i="12"/>
  <c r="G32" i="12"/>
  <c r="I32" i="12"/>
  <c r="G33" i="12"/>
  <c r="I33" i="12"/>
  <c r="G34" i="12"/>
  <c r="I34" i="12"/>
  <c r="G35" i="12"/>
  <c r="I35" i="12"/>
  <c r="G36" i="12"/>
  <c r="I36" i="12"/>
  <c r="G37" i="12"/>
  <c r="I37" i="12"/>
  <c r="G38" i="12"/>
  <c r="I38" i="12"/>
  <c r="G10" i="12"/>
  <c r="I10" i="12"/>
  <c r="G9" i="12"/>
  <c r="I9" i="12"/>
  <c r="G122" i="12"/>
  <c r="O122" i="12"/>
  <c r="G129" i="12"/>
  <c r="O129" i="12"/>
  <c r="G130" i="12"/>
  <c r="M130" i="12"/>
  <c r="G128" i="12"/>
  <c r="O128" i="12"/>
  <c r="K128" i="12"/>
  <c r="O130" i="12"/>
  <c r="I129" i="12"/>
  <c r="K130" i="12"/>
  <c r="M128" i="12"/>
  <c r="K129" i="12"/>
  <c r="I128" i="12"/>
  <c r="M118" i="15"/>
  <c r="O118" i="15"/>
  <c r="M119" i="15"/>
  <c r="O105" i="15"/>
  <c r="M85" i="15"/>
  <c r="M86" i="15"/>
  <c r="M88" i="15"/>
  <c r="M89" i="15"/>
  <c r="M90" i="15"/>
  <c r="M92" i="15"/>
  <c r="M93" i="15"/>
  <c r="M94" i="15"/>
  <c r="M96" i="15"/>
  <c r="M97" i="15"/>
  <c r="M98" i="15"/>
  <c r="M101" i="15"/>
  <c r="M102" i="15"/>
  <c r="M104" i="15"/>
  <c r="M105" i="15"/>
  <c r="M106" i="15"/>
  <c r="M109" i="15"/>
  <c r="M110" i="15"/>
  <c r="K88" i="15"/>
  <c r="K92" i="15"/>
  <c r="K96" i="15"/>
  <c r="K100" i="15"/>
  <c r="K104" i="15"/>
  <c r="K109" i="15"/>
  <c r="K105" i="15"/>
  <c r="K85" i="15"/>
  <c r="K86" i="15"/>
  <c r="M87" i="15"/>
  <c r="O88" i="15"/>
  <c r="K89" i="15"/>
  <c r="K90" i="15"/>
  <c r="M91" i="15"/>
  <c r="O92" i="15"/>
  <c r="K93" i="15"/>
  <c r="K94" i="15"/>
  <c r="M95" i="15"/>
  <c r="O96" i="15"/>
  <c r="K97" i="15"/>
  <c r="K98" i="15"/>
  <c r="M99" i="15"/>
  <c r="O100" i="15"/>
  <c r="K101" i="15"/>
  <c r="K102" i="15"/>
  <c r="M103" i="15"/>
  <c r="O104" i="15"/>
  <c r="O106" i="15"/>
  <c r="M107" i="15"/>
  <c r="O109" i="15"/>
  <c r="K110" i="15"/>
  <c r="O84" i="15"/>
  <c r="M50" i="15"/>
  <c r="M54" i="15"/>
  <c r="M58" i="15"/>
  <c r="M62" i="15"/>
  <c r="M66" i="15"/>
  <c r="K50" i="15"/>
  <c r="K51" i="15"/>
  <c r="K54" i="15"/>
  <c r="K55" i="15"/>
  <c r="K58" i="15"/>
  <c r="K59" i="15"/>
  <c r="K62" i="15"/>
  <c r="K63" i="15"/>
  <c r="K66" i="15"/>
  <c r="K48" i="15"/>
  <c r="O50" i="15"/>
  <c r="M51" i="15"/>
  <c r="K52" i="15"/>
  <c r="O54" i="15"/>
  <c r="M55" i="15"/>
  <c r="K56" i="15"/>
  <c r="O58" i="15"/>
  <c r="M59" i="15"/>
  <c r="K60" i="15"/>
  <c r="O62" i="15"/>
  <c r="M63" i="15"/>
  <c r="K64" i="15"/>
  <c r="O66" i="15"/>
  <c r="M47" i="15"/>
  <c r="K111" i="15"/>
  <c r="K47" i="15"/>
  <c r="M33" i="15"/>
  <c r="M42" i="15"/>
  <c r="M14" i="15"/>
  <c r="M18" i="15"/>
  <c r="M22" i="15"/>
  <c r="M26" i="15"/>
  <c r="M30" i="15"/>
  <c r="K11" i="15"/>
  <c r="K14" i="15"/>
  <c r="K15" i="15"/>
  <c r="K18" i="15"/>
  <c r="K19" i="15"/>
  <c r="K22" i="15"/>
  <c r="K23" i="15"/>
  <c r="K26" i="15"/>
  <c r="K27" i="15"/>
  <c r="K30" i="15"/>
  <c r="M11" i="15"/>
  <c r="K12" i="15"/>
  <c r="K13" i="15"/>
  <c r="M15" i="15"/>
  <c r="K16" i="15"/>
  <c r="K17" i="15"/>
  <c r="O18" i="15"/>
  <c r="M19" i="15"/>
  <c r="K20" i="15"/>
  <c r="K21" i="15"/>
  <c r="O22" i="15"/>
  <c r="M23" i="15"/>
  <c r="K24" i="15"/>
  <c r="K25" i="15"/>
  <c r="M27" i="15"/>
  <c r="K28" i="15"/>
  <c r="O30" i="15"/>
  <c r="K32" i="15"/>
  <c r="O10" i="15"/>
  <c r="K119" i="15"/>
  <c r="O119" i="15"/>
  <c r="K118" i="15"/>
  <c r="M111" i="15"/>
  <c r="O111" i="15"/>
  <c r="O108" i="15"/>
  <c r="O103" i="15"/>
  <c r="O99" i="15"/>
  <c r="O95" i="15"/>
  <c r="O91" i="15"/>
  <c r="O87" i="15"/>
  <c r="K108" i="15"/>
  <c r="K103" i="15"/>
  <c r="K99" i="15"/>
  <c r="K95" i="15"/>
  <c r="K91" i="15"/>
  <c r="K87" i="15"/>
  <c r="O107" i="15"/>
  <c r="O102" i="15"/>
  <c r="O98" i="15"/>
  <c r="O94" i="15"/>
  <c r="O90" i="15"/>
  <c r="O86" i="15"/>
  <c r="K107" i="15"/>
  <c r="M108" i="15"/>
  <c r="O110" i="15"/>
  <c r="O101" i="15"/>
  <c r="O97" i="15"/>
  <c r="O93" i="15"/>
  <c r="O89" i="15"/>
  <c r="O85" i="15"/>
  <c r="K84" i="15"/>
  <c r="M84" i="15"/>
  <c r="O65" i="15"/>
  <c r="O61" i="15"/>
  <c r="O57" i="15"/>
  <c r="O53" i="15"/>
  <c r="O49" i="15"/>
  <c r="M65" i="15"/>
  <c r="M61" i="15"/>
  <c r="M57" i="15"/>
  <c r="M53" i="15"/>
  <c r="M49" i="15"/>
  <c r="O64" i="15"/>
  <c r="O60" i="15"/>
  <c r="O56" i="15"/>
  <c r="O52" i="15"/>
  <c r="O48" i="15"/>
  <c r="K65" i="15"/>
  <c r="K61" i="15"/>
  <c r="K57" i="15"/>
  <c r="K53" i="15"/>
  <c r="K49" i="15"/>
  <c r="M64" i="15"/>
  <c r="M60" i="15"/>
  <c r="M56" i="15"/>
  <c r="M52" i="15"/>
  <c r="M48" i="15"/>
  <c r="O63" i="15"/>
  <c r="O59" i="15"/>
  <c r="O55" i="15"/>
  <c r="O51" i="15"/>
  <c r="O42" i="15"/>
  <c r="M10" i="15"/>
  <c r="O29" i="15"/>
  <c r="O25" i="15"/>
  <c r="O21" i="15"/>
  <c r="O17" i="15"/>
  <c r="O13" i="15"/>
  <c r="K10" i="15"/>
  <c r="M29" i="15"/>
  <c r="M25" i="15"/>
  <c r="M21" i="15"/>
  <c r="M17" i="15"/>
  <c r="M13" i="15"/>
  <c r="O32" i="15"/>
  <c r="O28" i="15"/>
  <c r="O24" i="15"/>
  <c r="O20" i="15"/>
  <c r="O16" i="15"/>
  <c r="O12" i="15"/>
  <c r="M32" i="15"/>
  <c r="M28" i="15"/>
  <c r="M24" i="15"/>
  <c r="M20" i="15"/>
  <c r="M16" i="15"/>
  <c r="O27" i="15"/>
  <c r="O23" i="15"/>
  <c r="O19" i="15"/>
  <c r="O15" i="15"/>
  <c r="O11" i="15"/>
  <c r="K117" i="15"/>
  <c r="K106" i="15"/>
  <c r="O47" i="15"/>
  <c r="K81" i="15"/>
  <c r="M81" i="15"/>
  <c r="O81" i="15"/>
  <c r="O67" i="15"/>
  <c r="K67" i="15"/>
  <c r="M67" i="15"/>
  <c r="K42" i="15"/>
  <c r="O116" i="12"/>
  <c r="O119" i="12"/>
  <c r="O120" i="12"/>
  <c r="M116" i="12"/>
  <c r="M119" i="12"/>
  <c r="M120" i="12"/>
  <c r="M121" i="12"/>
  <c r="K121" i="12"/>
  <c r="M103" i="12"/>
  <c r="K93" i="12"/>
  <c r="O94" i="12"/>
  <c r="K97" i="12"/>
  <c r="O102" i="12"/>
  <c r="M109" i="12"/>
  <c r="K113" i="12"/>
  <c r="O114" i="12"/>
  <c r="O71" i="12"/>
  <c r="M71" i="12"/>
  <c r="K57" i="12"/>
  <c r="K64" i="12"/>
  <c r="K65" i="12"/>
  <c r="K71" i="12"/>
  <c r="O56" i="12"/>
  <c r="K62" i="12"/>
  <c r="M70" i="12"/>
  <c r="O12" i="12"/>
  <c r="O24" i="12"/>
  <c r="O34" i="12"/>
  <c r="M38" i="12"/>
  <c r="K11" i="12"/>
  <c r="M12" i="12"/>
  <c r="O13" i="12"/>
  <c r="K15" i="12"/>
  <c r="K19" i="12"/>
  <c r="O21" i="12"/>
  <c r="K23" i="12"/>
  <c r="M28" i="12"/>
  <c r="K31" i="12"/>
  <c r="K35" i="12"/>
  <c r="M36" i="12"/>
  <c r="O37" i="12"/>
  <c r="M23" i="12"/>
  <c r="M11" i="12"/>
  <c r="M15" i="12"/>
  <c r="O11" i="12"/>
  <c r="O23" i="12"/>
  <c r="K89" i="12"/>
  <c r="K38" i="12"/>
  <c r="M35" i="12"/>
  <c r="O38" i="12"/>
  <c r="K70" i="12"/>
  <c r="M65" i="12"/>
  <c r="M57" i="12"/>
  <c r="M89" i="12"/>
  <c r="K114" i="12"/>
  <c r="K94" i="12"/>
  <c r="M98" i="12"/>
  <c r="O31" i="12"/>
  <c r="K73" i="12"/>
  <c r="K69" i="12"/>
  <c r="K61" i="12"/>
  <c r="K98" i="12"/>
  <c r="M94" i="12"/>
  <c r="O121" i="12"/>
  <c r="M31" i="12"/>
  <c r="O35" i="12"/>
  <c r="M69" i="12"/>
  <c r="M61" i="12"/>
  <c r="K106" i="12"/>
  <c r="M102" i="12"/>
  <c r="O19" i="12"/>
  <c r="M19" i="12"/>
  <c r="M18" i="12"/>
  <c r="M108" i="12"/>
  <c r="O112" i="12"/>
  <c r="K107" i="12"/>
  <c r="M110" i="12"/>
  <c r="O115" i="12"/>
  <c r="K120" i="12"/>
  <c r="K116" i="12"/>
  <c r="K110" i="12"/>
  <c r="M114" i="12"/>
  <c r="K119" i="12"/>
  <c r="M106" i="12"/>
  <c r="O106" i="12"/>
  <c r="K105" i="12"/>
  <c r="M93" i="12"/>
  <c r="O93" i="12"/>
  <c r="M97" i="12"/>
  <c r="O97" i="12"/>
  <c r="K102" i="12"/>
  <c r="O113" i="12"/>
  <c r="M113" i="12"/>
  <c r="O104" i="12"/>
  <c r="M107" i="12"/>
  <c r="M95" i="12"/>
  <c r="O110" i="12"/>
  <c r="O98" i="12"/>
  <c r="O101" i="12"/>
  <c r="M101" i="12"/>
  <c r="O89" i="12"/>
  <c r="M74" i="12"/>
  <c r="O62" i="12"/>
  <c r="M68" i="12"/>
  <c r="M64" i="12"/>
  <c r="M56" i="12"/>
  <c r="O69" i="12"/>
  <c r="O65" i="12"/>
  <c r="O61" i="12"/>
  <c r="O57" i="12"/>
  <c r="O54" i="12"/>
  <c r="O47" i="12"/>
  <c r="K37" i="12"/>
  <c r="K33" i="12"/>
  <c r="K21" i="12"/>
  <c r="K36" i="12"/>
  <c r="K20" i="12"/>
  <c r="M25" i="12"/>
  <c r="K55" i="12"/>
  <c r="K59" i="12"/>
  <c r="M73" i="12"/>
  <c r="K74" i="12"/>
  <c r="O63" i="12"/>
  <c r="O59" i="12"/>
  <c r="K67" i="12"/>
  <c r="O74" i="12"/>
  <c r="O73" i="12"/>
  <c r="M54" i="12"/>
  <c r="K54" i="12"/>
  <c r="M30" i="12"/>
  <c r="K30" i="12"/>
  <c r="M34" i="12"/>
  <c r="M37" i="12"/>
  <c r="K34" i="12"/>
  <c r="O33" i="12"/>
  <c r="O36" i="12"/>
  <c r="O15" i="12"/>
  <c r="M9" i="15"/>
  <c r="K9" i="15"/>
  <c r="O9" i="15"/>
  <c r="O39" i="12"/>
  <c r="K33" i="15"/>
  <c r="I36" i="15"/>
  <c r="I47" i="12"/>
  <c r="K47" i="12"/>
  <c r="K10" i="12"/>
  <c r="O10" i="12"/>
  <c r="M10" i="12"/>
  <c r="M115" i="12"/>
  <c r="K115" i="12"/>
  <c r="M117" i="15"/>
  <c r="I117" i="15"/>
  <c r="M112" i="12"/>
  <c r="K112" i="12"/>
  <c r="K108" i="12"/>
  <c r="O108" i="12"/>
  <c r="M104" i="12"/>
  <c r="K104" i="12"/>
  <c r="K100" i="12"/>
  <c r="M100" i="12"/>
  <c r="O100" i="12"/>
  <c r="K96" i="12"/>
  <c r="M96" i="12"/>
  <c r="O96" i="12"/>
  <c r="M75" i="12"/>
  <c r="K75" i="12"/>
  <c r="O75" i="12"/>
  <c r="M72" i="12"/>
  <c r="K72" i="12"/>
  <c r="O72" i="12"/>
  <c r="M117" i="12"/>
  <c r="K117" i="12"/>
  <c r="O117" i="12"/>
  <c r="K122" i="12"/>
  <c r="M122" i="12"/>
  <c r="I125" i="12"/>
  <c r="I133" i="12"/>
  <c r="M129" i="12"/>
  <c r="K68" i="12"/>
  <c r="O68" i="12"/>
  <c r="M67" i="12"/>
  <c r="O67" i="12"/>
  <c r="K63" i="12"/>
  <c r="M63" i="12"/>
  <c r="M59" i="12"/>
  <c r="O55" i="12"/>
  <c r="M55" i="12"/>
  <c r="M48" i="12"/>
  <c r="K48" i="12"/>
  <c r="M39" i="12"/>
  <c r="K39" i="12"/>
  <c r="M29" i="12"/>
  <c r="M33" i="12"/>
  <c r="O29" i="12"/>
  <c r="K29" i="12"/>
  <c r="M27" i="12"/>
  <c r="O27" i="12"/>
  <c r="K27" i="12"/>
  <c r="M13" i="12"/>
  <c r="K25" i="12"/>
  <c r="K13" i="12"/>
  <c r="O25" i="12"/>
  <c r="O17" i="12"/>
  <c r="M17" i="12"/>
  <c r="M21" i="12"/>
  <c r="K17" i="12"/>
  <c r="I130" i="12"/>
  <c r="K24" i="12"/>
  <c r="O58" i="12"/>
  <c r="M60" i="12"/>
  <c r="O66" i="12"/>
  <c r="O92" i="12"/>
  <c r="K103" i="12"/>
  <c r="M105" i="12"/>
  <c r="K111" i="12"/>
  <c r="O18" i="12"/>
  <c r="M118" i="12"/>
  <c r="K60" i="12"/>
  <c r="O30" i="12"/>
  <c r="K109" i="12"/>
  <c r="K26" i="12"/>
  <c r="M32" i="12"/>
  <c r="M16" i="12"/>
  <c r="M26" i="12"/>
  <c r="O32" i="12"/>
  <c r="O20" i="12"/>
  <c r="K66" i="12"/>
  <c r="O60" i="12"/>
  <c r="M99" i="12"/>
  <c r="O118" i="12"/>
  <c r="K28" i="12"/>
  <c r="K92" i="12"/>
  <c r="O111" i="12"/>
  <c r="O109" i="12"/>
  <c r="K118" i="12"/>
  <c r="M62" i="12"/>
  <c r="M58" i="12"/>
  <c r="M22" i="12"/>
  <c r="M20" i="12"/>
  <c r="K14" i="12"/>
  <c r="M14" i="12"/>
  <c r="O28" i="12"/>
  <c r="O16" i="12"/>
  <c r="O64" i="12"/>
  <c r="K56" i="12"/>
  <c r="O107" i="12"/>
  <c r="K101" i="12"/>
  <c r="O95" i="12"/>
  <c r="K99" i="12"/>
  <c r="K12" i="12"/>
  <c r="O48" i="12"/>
  <c r="K16" i="12"/>
  <c r="K32" i="12"/>
  <c r="M92" i="12"/>
  <c r="O103" i="12"/>
  <c r="M111" i="12"/>
  <c r="K18" i="12"/>
  <c r="M66" i="12"/>
  <c r="K22" i="12"/>
  <c r="O22" i="12"/>
  <c r="M24" i="12"/>
  <c r="O26" i="12"/>
  <c r="O14" i="12"/>
  <c r="K58" i="12"/>
  <c r="O105" i="12"/>
  <c r="K95" i="12"/>
  <c r="O99" i="12"/>
  <c r="M100" i="15"/>
  <c r="O41" i="15"/>
  <c r="K41" i="15"/>
  <c r="I41" i="15"/>
  <c r="O31" i="15"/>
  <c r="M31" i="15"/>
  <c r="K31" i="15"/>
  <c r="K29" i="15"/>
  <c r="O26" i="15"/>
  <c r="O14" i="15"/>
  <c r="O9" i="12"/>
  <c r="M9" i="12"/>
  <c r="K9" i="12"/>
  <c r="K133" i="12"/>
  <c r="I122" i="15"/>
  <c r="I123" i="15"/>
  <c r="O122" i="15"/>
  <c r="M122" i="15"/>
  <c r="M133" i="12"/>
  <c r="M134" i="12"/>
  <c r="O133" i="12"/>
  <c r="O134" i="12"/>
  <c r="K122" i="15"/>
  <c r="I134" i="12"/>
  <c r="K134" i="12"/>
  <c r="O123" i="15"/>
  <c r="M123" i="15"/>
  <c r="L136" i="12"/>
  <c r="C3" i="16"/>
  <c r="K123" i="15"/>
  <c r="K125" i="15"/>
  <c r="C4" i="16"/>
  <c r="D5" i="16"/>
  <c r="D6" i="16"/>
</calcChain>
</file>

<file path=xl/sharedStrings.xml><?xml version="1.0" encoding="utf-8"?>
<sst xmlns="http://schemas.openxmlformats.org/spreadsheetml/2006/main" count="1022" uniqueCount="363">
  <si>
    <t>The</t>
  </si>
  <si>
    <t>nr.filtri</t>
  </si>
  <si>
    <t>Caffè</t>
  </si>
  <si>
    <t>Bieta</t>
  </si>
  <si>
    <t>Burro</t>
  </si>
  <si>
    <t>Carote</t>
  </si>
  <si>
    <t>Cetrioli</t>
  </si>
  <si>
    <t>Coniglio</t>
  </si>
  <si>
    <t>Crostata</t>
  </si>
  <si>
    <t>Fagioli</t>
  </si>
  <si>
    <t>Fagiolini</t>
  </si>
  <si>
    <t>Farina</t>
  </si>
  <si>
    <t>Fesa tacchino</t>
  </si>
  <si>
    <t>Fettina bovino</t>
  </si>
  <si>
    <t>Finocchi</t>
  </si>
  <si>
    <t>Formaggio da tavola</t>
  </si>
  <si>
    <t>Formaggio per condimento</t>
  </si>
  <si>
    <t>Frutta</t>
  </si>
  <si>
    <t>Funghi</t>
  </si>
  <si>
    <t>Gnocchi patate</t>
  </si>
  <si>
    <t>Lattuga</t>
  </si>
  <si>
    <t>Limoni</t>
  </si>
  <si>
    <t>Macinato bovino</t>
  </si>
  <si>
    <t>Melanzane</t>
  </si>
  <si>
    <t>Merluzzo</t>
  </si>
  <si>
    <t>Mortadella</t>
  </si>
  <si>
    <t>Olio di Arachide</t>
  </si>
  <si>
    <t>Olio di oliva</t>
  </si>
  <si>
    <t>Olive nere</t>
  </si>
  <si>
    <t>Palombo</t>
  </si>
  <si>
    <t>Pancetta</t>
  </si>
  <si>
    <t>Pane</t>
  </si>
  <si>
    <t>Pane grattato</t>
  </si>
  <si>
    <t>Panna da cucina</t>
  </si>
  <si>
    <t>Pasta</t>
  </si>
  <si>
    <t>Pasta all'uovo</t>
  </si>
  <si>
    <t>Patate</t>
  </si>
  <si>
    <t>Peperoni</t>
  </si>
  <si>
    <t>Pesto alla genovese</t>
  </si>
  <si>
    <t>Petto pollo</t>
  </si>
  <si>
    <t>Petto tacchino</t>
  </si>
  <si>
    <t>Piselli scatola</t>
  </si>
  <si>
    <t>Pollo 1/4</t>
  </si>
  <si>
    <t>Pomodori da insalata</t>
  </si>
  <si>
    <t>Pomodori pelati</t>
  </si>
  <si>
    <t>Ricotta</t>
  </si>
  <si>
    <t>Riso</t>
  </si>
  <si>
    <t>Rughetta</t>
  </si>
  <si>
    <t>Salsiccia maiale</t>
  </si>
  <si>
    <t>Sarde</t>
  </si>
  <si>
    <t>Spalla cotta</t>
  </si>
  <si>
    <t>Spezzatino bovino</t>
  </si>
  <si>
    <t>Spinaci</t>
  </si>
  <si>
    <t>Tonno sotto olio</t>
  </si>
  <si>
    <t>Uova</t>
  </si>
  <si>
    <t>Verza</t>
  </si>
  <si>
    <t>Vino per preparazione pasti</t>
  </si>
  <si>
    <t>Zucchine</t>
  </si>
  <si>
    <t>Aglio</t>
  </si>
  <si>
    <t>Cipolla</t>
  </si>
  <si>
    <t>Pepe</t>
  </si>
  <si>
    <t xml:space="preserve">Latte </t>
  </si>
  <si>
    <t xml:space="preserve">Zucchero </t>
  </si>
  <si>
    <t>Acciughe</t>
  </si>
  <si>
    <t>Arrosto bovino</t>
  </si>
  <si>
    <t>Bietola</t>
  </si>
  <si>
    <t>Bistecca bovino senza osso</t>
  </si>
  <si>
    <t>Bollito Bovino</t>
  </si>
  <si>
    <t>Brasato bovino</t>
  </si>
  <si>
    <t>Broccoletti</t>
  </si>
  <si>
    <t>Broccoli</t>
  </si>
  <si>
    <t>Cavolfiore</t>
  </si>
  <si>
    <t>Ceci</t>
  </si>
  <si>
    <t>Cicoria</t>
  </si>
  <si>
    <t>Cozze</t>
  </si>
  <si>
    <t>Crauti</t>
  </si>
  <si>
    <t>Dado brodo - 1 dado = 11Gr. -</t>
  </si>
  <si>
    <t>Fett. maiale o braciola s.osso</t>
  </si>
  <si>
    <t>Indivia</t>
  </si>
  <si>
    <t>Latte per preparazione piatti</t>
  </si>
  <si>
    <t>Latticini  (fior di latte)</t>
  </si>
  <si>
    <t>Lenticchie</t>
  </si>
  <si>
    <t>Macinato maiale</t>
  </si>
  <si>
    <t>Passato di pomodoro</t>
  </si>
  <si>
    <t>Pecorino</t>
  </si>
  <si>
    <t>Polpa maiale</t>
  </si>
  <si>
    <t>Salame</t>
  </si>
  <si>
    <t>Seppie</t>
  </si>
  <si>
    <t>Sgombro</t>
  </si>
  <si>
    <t>Vongole</t>
  </si>
  <si>
    <t>Zafferano</t>
  </si>
  <si>
    <t>Requisiti minimi di prodotto</t>
  </si>
  <si>
    <t>in filtri</t>
  </si>
  <si>
    <t>macinato</t>
  </si>
  <si>
    <t>semolato</t>
  </si>
  <si>
    <t>UHT intero</t>
  </si>
  <si>
    <t>salate</t>
  </si>
  <si>
    <t>Bietola da costa</t>
  </si>
  <si>
    <t>Bietola foglia</t>
  </si>
  <si>
    <t>Senza foglie novelle
I Categoria</t>
  </si>
  <si>
    <t>I Categoria</t>
  </si>
  <si>
    <t>Cavoli verza
I Categoria</t>
  </si>
  <si>
    <t>Dado da brodo di carne/vegetale</t>
  </si>
  <si>
    <t>Borlotti/Regina in sacchi di iuta</t>
  </si>
  <si>
    <t>tipo 0</t>
  </si>
  <si>
    <t>diametro 60+</t>
  </si>
  <si>
    <t>Provolone dolce
grasso &gt; o = 40 %</t>
  </si>
  <si>
    <t>Emmenthal
umidità &lt; o = 35 %</t>
  </si>
  <si>
    <t>Fontal
grasso &gt; o = 45 %</t>
  </si>
  <si>
    <t>Asiago d'allevo DOP</t>
  </si>
  <si>
    <t>Pere Abate 55 - 65 mm/Williams 55 - 65 mm I Categoria</t>
  </si>
  <si>
    <t>Mandarini 50 - 60 mm I Categoria</t>
  </si>
  <si>
    <t>Banane I Categoria</t>
  </si>
  <si>
    <t xml:space="preserve">Uva da tavola bianca/nera I Categoria </t>
  </si>
  <si>
    <t>Kiwi 90 - 110 mm I Categoria</t>
  </si>
  <si>
    <t>Cachi circonferenza 22 - 24 cm Ia Categoria</t>
  </si>
  <si>
    <t>Fior di latte</t>
  </si>
  <si>
    <t>tipo Montagna in sacchi di iuta</t>
  </si>
  <si>
    <t>Lombo</t>
  </si>
  <si>
    <t>Mortadella
grasso &lt; o = 28 %</t>
  </si>
  <si>
    <t>Olio di semi di arachide</t>
  </si>
  <si>
    <t>in salamoia</t>
  </si>
  <si>
    <t>pancetta tesa</t>
  </si>
  <si>
    <t>Pane Fresco  confezionato
pezzatura fino a 300 g</t>
  </si>
  <si>
    <t>Pane grattugiato</t>
  </si>
  <si>
    <t>Panna UHT  da cucina
in brik</t>
  </si>
  <si>
    <t>Passata di pomodoro</t>
  </si>
  <si>
    <t>Tortellini secchi</t>
  </si>
  <si>
    <t>Tagliatelle</t>
  </si>
  <si>
    <t>Lasagne</t>
  </si>
  <si>
    <t>Pecorino semiduro
umidità &lt; o = 32 %</t>
  </si>
  <si>
    <t>Peperoni dolci rossi/gialli/verdi
I Categoria</t>
  </si>
  <si>
    <t>Piselli  fini lessati
diametro &gt; o = 8,75 e &lt; o = 10,2 mm</t>
  </si>
  <si>
    <t>Pomodori tondi/costoluti 47 - 57 mm
I Categoria</t>
  </si>
  <si>
    <t>Pomodori pelati superiori</t>
  </si>
  <si>
    <t>Ricotta di mucca
pastorizzata</t>
  </si>
  <si>
    <t>Parboiled</t>
  </si>
  <si>
    <t>Salsiccia
grasso &lt; o = 25 %</t>
  </si>
  <si>
    <t>Spalla cotta
umidità &lt; o = a 70 %</t>
  </si>
  <si>
    <t>I categoria</t>
  </si>
  <si>
    <t>Tonno in olio oliva</t>
  </si>
  <si>
    <t>Cavoli verza
Ia Categoria</t>
  </si>
  <si>
    <t xml:space="preserve">Vino bianco/rosso brik </t>
  </si>
  <si>
    <t xml:space="preserve">Vongole sgusciate
congelate in mattonella </t>
  </si>
  <si>
    <t>Zafferano in fili
umidità &lt; o = 12%</t>
  </si>
  <si>
    <t>Aglio bianco
Ia Categoria</t>
  </si>
  <si>
    <t>Pepe nero macinato
Umidità ≤ 5%</t>
  </si>
  <si>
    <t>Fagiolini filiformi fini
Calibro baccello ≥  6 mm e ≤ 9 mm Ia Categoria</t>
  </si>
  <si>
    <t>Melanzane lunghe/globose (ovali)
I Categoria</t>
  </si>
  <si>
    <t>Rucola a mazzi</t>
  </si>
  <si>
    <t>Zucchine bianche/verdi 100 - 225 g
I Categoria</t>
  </si>
  <si>
    <t>Aceto</t>
  </si>
  <si>
    <t>di vino</t>
  </si>
  <si>
    <t>coltivati</t>
  </si>
  <si>
    <t>Limoni 48 - 57 mm/58 - 67 mm
I Categoria</t>
  </si>
  <si>
    <t>Wurstel</t>
  </si>
  <si>
    <t>in sacchi di iuta</t>
  </si>
  <si>
    <t>Uova categoria A
peso M (da 53 g a 63 g)</t>
  </si>
  <si>
    <t>Indivia scarola
I Categoria</t>
  </si>
  <si>
    <t>Lattuga cappuccio/romana
I Categoria</t>
  </si>
  <si>
    <t>Patate pasta bianca/gialla
diametro 40+</t>
  </si>
  <si>
    <t>Coniglio
senza testa, eviscerato</t>
  </si>
  <si>
    <t>Unità</t>
  </si>
  <si>
    <t>di</t>
  </si>
  <si>
    <t>misura</t>
  </si>
  <si>
    <t>I</t>
  </si>
  <si>
    <t>fresco</t>
  </si>
  <si>
    <t>fresca</t>
  </si>
  <si>
    <t>da coste 500 - 800 g
I categoria</t>
  </si>
  <si>
    <t>in trance
Congelato</t>
  </si>
  <si>
    <t>Basilico</t>
  </si>
  <si>
    <t>Rosmarino</t>
  </si>
  <si>
    <t>Salvia</t>
  </si>
  <si>
    <t>Prezzemolo</t>
  </si>
  <si>
    <t>Peperoncino</t>
  </si>
  <si>
    <t>Sedano</t>
  </si>
  <si>
    <t>intero disidratato
umidità ≤ 11%</t>
  </si>
  <si>
    <t>Petti di pollo
Classe A</t>
  </si>
  <si>
    <t>Petto di tacchino
Classe A</t>
  </si>
  <si>
    <t>Allevato a terra tg leg./med.
Classe A</t>
  </si>
  <si>
    <t>fesa di tacchino
Classe A</t>
  </si>
  <si>
    <t>Gnocchi di patate</t>
  </si>
  <si>
    <t>Salame tipo Ungherese/Fabriano
umidità &lt; o = a 38 %</t>
  </si>
  <si>
    <t>E</t>
  </si>
  <si>
    <t>TOTALE</t>
  </si>
  <si>
    <t>Prezzo</t>
  </si>
  <si>
    <t>per</t>
  </si>
  <si>
    <t>UDM</t>
  </si>
  <si>
    <t>I SETT.</t>
  </si>
  <si>
    <t>II SETT.</t>
  </si>
  <si>
    <t>III SETT.</t>
  </si>
  <si>
    <t>IV SETT.</t>
  </si>
  <si>
    <t>kg/l/pz</t>
  </si>
  <si>
    <t>medio</t>
  </si>
  <si>
    <t>Crostatina monodose</t>
  </si>
  <si>
    <t>Caciotta
latte misto umidità &lt; o = 41 %</t>
  </si>
  <si>
    <t xml:space="preserve">Filetti di merluzzo senza pelle 100 / 200 g
congelato               </t>
  </si>
  <si>
    <t>Cozze sgusciate precotte 250/350 pz./Kg
Congelate</t>
  </si>
  <si>
    <t>Seppie pulite 300 / 400 g
Congelate</t>
  </si>
  <si>
    <t>g/ml/pz</t>
  </si>
  <si>
    <t>pz</t>
  </si>
  <si>
    <t>grammi</t>
  </si>
  <si>
    <t>EURO</t>
  </si>
  <si>
    <t>Formaggio grattugiato
grasso minimo 32 %, umidità &lt; o = 31 %</t>
  </si>
  <si>
    <t>Vitellone posteriore con osso Coscia
Classe A - Conformazione R - Stato ingrassamento 2 o 3</t>
  </si>
  <si>
    <t>Vitellone anteriore disossato Petto
Classe A - Conformazione R - Stato ingrassamento 2 o 3</t>
  </si>
  <si>
    <t>Spalla</t>
  </si>
  <si>
    <t>Intere
Congelate</t>
  </si>
  <si>
    <t>Intero
Congelato</t>
  </si>
  <si>
    <t>GENERI DA SOMMINISTRARE  PRO-CAPITE</t>
  </si>
  <si>
    <t>Carni bovine</t>
  </si>
  <si>
    <t>LEGENDA</t>
  </si>
  <si>
    <t>31.1</t>
  </si>
  <si>
    <t>31.2</t>
  </si>
  <si>
    <t>31.3</t>
  </si>
  <si>
    <t>31.4</t>
  </si>
  <si>
    <t>31.5</t>
  </si>
  <si>
    <t>33.1</t>
  </si>
  <si>
    <t>33.2</t>
  </si>
  <si>
    <t>33.3</t>
  </si>
  <si>
    <t>33.4</t>
  </si>
  <si>
    <t>33.5</t>
  </si>
  <si>
    <t>33.6</t>
  </si>
  <si>
    <t>56.1</t>
  </si>
  <si>
    <t>56.2</t>
  </si>
  <si>
    <t>56.3</t>
  </si>
  <si>
    <t>di carne avicola</t>
  </si>
  <si>
    <t>55.1</t>
  </si>
  <si>
    <t>55.2</t>
  </si>
  <si>
    <t>55.3</t>
  </si>
  <si>
    <t>55.4</t>
  </si>
  <si>
    <t>55.5</t>
  </si>
  <si>
    <t>55.6</t>
  </si>
  <si>
    <t>55.7</t>
  </si>
  <si>
    <t>55.8</t>
  </si>
  <si>
    <t>55.9</t>
  </si>
  <si>
    <t>55.10</t>
  </si>
  <si>
    <t>55.11</t>
  </si>
  <si>
    <t>55.12</t>
  </si>
  <si>
    <t>55.13</t>
  </si>
  <si>
    <t>55.14</t>
  </si>
  <si>
    <t xml:space="preserve">Conchiglie
proteine &gt; o = a 12,5 % p/p   </t>
  </si>
  <si>
    <t xml:space="preserve">Bucatini
proteine &gt; o = a 12,5 % p/p   </t>
  </si>
  <si>
    <t xml:space="preserve">Farfalle
proteine &gt; o = a 12,5 % p/p   </t>
  </si>
  <si>
    <t xml:space="preserve">Farfalline
proteine &gt; o = a 12,5 % p/p   </t>
  </si>
  <si>
    <t xml:space="preserve">Fusilli
proteine &gt; o = a 12,5 % p/p   </t>
  </si>
  <si>
    <t xml:space="preserve">Gnocchetti sardi
proteine &gt; o = a 12,5 % p/p   </t>
  </si>
  <si>
    <t xml:space="preserve">Linguine
proteine &gt; o = a 12,5 % p/p   </t>
  </si>
  <si>
    <t xml:space="preserve">Pennette
proteine &gt; o = a 12,5 % p/p   </t>
  </si>
  <si>
    <t xml:space="preserve">Rigatoni
proteine &gt; o = a 12,5 % p/p   </t>
  </si>
  <si>
    <t xml:space="preserve">Sedanini
proteine &gt; o = a 12,5 % p/p   </t>
  </si>
  <si>
    <t xml:space="preserve">Spaghetti
proteine &gt; o = a 12,5 % p/p   </t>
  </si>
  <si>
    <t xml:space="preserve">Trenette
proteine &gt; o = a 12,5 % p/p   </t>
  </si>
  <si>
    <t xml:space="preserve">Pastina (Anellini/Stelline)
proteine &gt; o = a 12,5 % p/p   </t>
  </si>
  <si>
    <t>g</t>
  </si>
  <si>
    <t>g *</t>
  </si>
  <si>
    <t>ml</t>
  </si>
  <si>
    <t>Tipo di menù</t>
  </si>
  <si>
    <t>Invernale</t>
  </si>
  <si>
    <t>Estivo</t>
  </si>
  <si>
    <t>g°°</t>
  </si>
  <si>
    <t>Pesto alla genovese
basilico &gt; o = 55 % - olio extravergine oliva &gt; o = 30% - pinoli &gt; o =3%</t>
  </si>
  <si>
    <t>Prodotti ortofrutticoli</t>
  </si>
  <si>
    <t>Se non diversamente indicato le misure in mm si riferiscono al calibro</t>
  </si>
  <si>
    <t>Cipolle bianche/dorate/rosse diametro = o &gt; 50 mm
I Categoria</t>
  </si>
  <si>
    <t>il peso è da intendersi al netto della sgocciolatura
(liquido accessorio, non decisivo per l'acquisto)</t>
  </si>
  <si>
    <t>il peso è da intendersi al netto della glassatura
(ghiaccio di copertura)</t>
  </si>
  <si>
    <t xml:space="preserve">Maccheroncini
proteine &gt; o = a 12,5 % p/p   </t>
  </si>
  <si>
    <t xml:space="preserve"> </t>
  </si>
  <si>
    <t>DIARIA SETTIMANALE</t>
  </si>
  <si>
    <t>DIARIA GIORNALIERA</t>
  </si>
  <si>
    <t>Sale iodato fino</t>
  </si>
  <si>
    <t>Sale iodato grosso</t>
  </si>
  <si>
    <t>Formaggini porzionati</t>
  </si>
  <si>
    <t>Ricotta vaccina</t>
  </si>
  <si>
    <t>31.6</t>
  </si>
  <si>
    <t>31.7</t>
  </si>
  <si>
    <t>31.8</t>
  </si>
  <si>
    <t>Stracchino</t>
  </si>
  <si>
    <t>Tutte le carni di cui alla presente Tabella applicativa sono da intendersi fresche</t>
  </si>
  <si>
    <t>MEDIA COSTO GENERI ALIMENTARI ESTIVI</t>
  </si>
  <si>
    <t>MEDIA COSTO GENERI ALIMENTARI INVERNALI</t>
  </si>
  <si>
    <t>Latte</t>
  </si>
  <si>
    <t>Zucchero</t>
  </si>
  <si>
    <t>Acciughe 1 Acc. = gr.10</t>
  </si>
  <si>
    <t>Arrotolato di bovino</t>
  </si>
  <si>
    <t>Arrosto maiale</t>
  </si>
  <si>
    <t>Capperi</t>
  </si>
  <si>
    <t>sotto sale</t>
  </si>
  <si>
    <t>Coniglio
senza testa eviscerato</t>
  </si>
  <si>
    <t>Dado brodo 1 dado = 11 Gr.</t>
  </si>
  <si>
    <t>fesa di tacchino</t>
  </si>
  <si>
    <t>Fettina maiale</t>
  </si>
  <si>
    <t>25.1</t>
  </si>
  <si>
    <t>25.2</t>
  </si>
  <si>
    <t>25.3</t>
  </si>
  <si>
    <t>25.4</t>
  </si>
  <si>
    <t>25.5</t>
  </si>
  <si>
    <t>27.1</t>
  </si>
  <si>
    <t>Pesche pasta bianca/gialla 73 - 80 mm
I Categoria</t>
  </si>
  <si>
    <t>27.2</t>
  </si>
  <si>
    <t>Albicocche
I Categoria</t>
  </si>
  <si>
    <t>27.3</t>
  </si>
  <si>
    <t>Ciliegie
I Categoria</t>
  </si>
  <si>
    <t>27.4</t>
  </si>
  <si>
    <t>27.5</t>
  </si>
  <si>
    <t>Cocomero min. 4 Kg
I Categoria</t>
  </si>
  <si>
    <t>Latte per prep. piatti</t>
  </si>
  <si>
    <t>Latticini (fior di latte)</t>
  </si>
  <si>
    <t>Nasello</t>
  </si>
  <si>
    <t xml:space="preserve">Filetti di nasello senza pelle interfogliati lastra 100 / 200 g
Congelato                                  </t>
  </si>
  <si>
    <t>In tranci
Congelato</t>
  </si>
  <si>
    <t>Passato di Pomodoro</t>
  </si>
  <si>
    <t>48.1</t>
  </si>
  <si>
    <t>48.2</t>
  </si>
  <si>
    <t>48.3</t>
  </si>
  <si>
    <t>48.4</t>
  </si>
  <si>
    <t>48.5</t>
  </si>
  <si>
    <t>48.6</t>
  </si>
  <si>
    <t>48.7</t>
  </si>
  <si>
    <t>48.8</t>
  </si>
  <si>
    <t>48.9</t>
  </si>
  <si>
    <t>48.10</t>
  </si>
  <si>
    <t>48.11</t>
  </si>
  <si>
    <t>48.12</t>
  </si>
  <si>
    <t>48.13</t>
  </si>
  <si>
    <t>48.14</t>
  </si>
  <si>
    <t>49.1</t>
  </si>
  <si>
    <t>49.2</t>
  </si>
  <si>
    <t>49.3</t>
  </si>
  <si>
    <t>Pesto alla genovese
basilico &gt; o = 55 % - olioextravergine oliva &gt; o = 30% - pinoli &gt; o =3%</t>
  </si>
  <si>
    <t>Petti di pollo</t>
  </si>
  <si>
    <t>Pollo Coscio</t>
  </si>
  <si>
    <t>Cosce di pollo</t>
  </si>
  <si>
    <t>Pomodori tondi/costoluti/oblunghi calibro 47 - 57 mm
I Categoria</t>
  </si>
  <si>
    <t>pz.</t>
  </si>
  <si>
    <t>CALCOLO OFFERTA ECONOMICA (MEDIA DIARIA GIORNALIERA)</t>
  </si>
  <si>
    <t>IMPORTO A BASE D'ASTA</t>
  </si>
  <si>
    <t>RIBASSO PERCENTUALE (a 4 cifre decimali)</t>
  </si>
  <si>
    <t>DIARIA PRO-CAPITE OFFERTA (a 4 cifre decimali)</t>
  </si>
  <si>
    <t>N. prog.</t>
  </si>
  <si>
    <t>Tipo menù (I -E)</t>
  </si>
  <si>
    <t>FOGLIO CALCOLO OFFERTA ECONOMICA</t>
  </si>
  <si>
    <t xml:space="preserve"> I =</t>
  </si>
  <si>
    <t>E =</t>
  </si>
  <si>
    <r>
      <t xml:space="preserve">Classe A - </t>
    </r>
    <r>
      <rPr>
        <sz val="10"/>
        <rFont val="Arial"/>
        <family val="2"/>
      </rPr>
      <t>Età inferiore ai 2 anni</t>
    </r>
  </si>
  <si>
    <r>
      <t xml:space="preserve">Conformazione R - </t>
    </r>
    <r>
      <rPr>
        <sz val="10"/>
        <rFont val="Arial"/>
        <family val="2"/>
      </rPr>
      <t>Buona</t>
    </r>
  </si>
  <si>
    <r>
      <t xml:space="preserve">Stato ingrassamento 2 o 3 - </t>
    </r>
    <r>
      <rPr>
        <sz val="10"/>
        <rFont val="Arial"/>
        <family val="2"/>
      </rPr>
      <t>Scarso o Medio</t>
    </r>
  </si>
  <si>
    <r>
      <t xml:space="preserve">proteine &gt; o = a 12,5 % p/p - </t>
    </r>
    <r>
      <rPr>
        <sz val="10"/>
        <rFont val="Arial"/>
        <family val="2"/>
      </rPr>
      <t>Proteine &gt; o = a 12,5 g per 100 g di prodotto</t>
    </r>
  </si>
  <si>
    <r>
      <t xml:space="preserve">PREZZO MEDIO GENERI ALIMENTARI </t>
    </r>
    <r>
      <rPr>
        <b/>
        <sz val="9"/>
        <color indexed="10"/>
        <rFont val="Arial"/>
        <family val="2"/>
      </rPr>
      <t>INVERNALI</t>
    </r>
  </si>
  <si>
    <r>
      <t xml:space="preserve">PREZZO MEDIO GENERI ALIMENTARI </t>
    </r>
    <r>
      <rPr>
        <b/>
        <sz val="9"/>
        <color indexed="10"/>
        <rFont val="Arial"/>
        <family val="2"/>
      </rPr>
      <t>ESTIVI</t>
    </r>
  </si>
  <si>
    <t xml:space="preserve">ISTRUZIONI  PER LA COMPILAZIONE DEI FOGLI </t>
  </si>
  <si>
    <t>La presente cartella è composta da n. 3 fogli oltre il presente foglio dedicato alle istruzioni.</t>
  </si>
  <si>
    <t xml:space="preserve">Il concorrente è tenuto a indicare i prezzi medi offerti sia nel primo foglio che nel secondo, più precisamente nella colonna, colorata in giallo ed intestata "Prezzo medio per Kg/l/pz". In tale colonna il valore di partenza è indicato a ZERO. Tuttavia non si potrà offrire un prezzo medio pari a ZERO. </t>
  </si>
  <si>
    <t>Il primo foglio è dedicato alle derrate previste per la realizzazione del MENU' INVERNALE da somministrare nel MESE.</t>
  </si>
  <si>
    <t>Il secondo foglio è dedicato alle derrate previste per la realizzazione del MENU' ESTIVO da somministrare nel MESE.</t>
  </si>
  <si>
    <t>Il terzo foglio è dedicato al CALCOLO OFFERTA ECONOMICA.</t>
  </si>
  <si>
    <t xml:space="preserve">Il Calcolo offerta economica terrà conto dei prezzi medi inseriti dal concorrente nella "Tab applicativa menù invernale" e nella "Tab. applicativa menù estivo" e provvederà a calcolare la "DIARIA PRO-CAPITE OFFERTA" e il "RIBASSO PERCENTUALE". </t>
  </si>
  <si>
    <t>inv</t>
  </si>
  <si>
    <t>est</t>
  </si>
  <si>
    <t>Peso</t>
  </si>
  <si>
    <r>
      <t xml:space="preserve">TABELLA APPLICATIVA MENU' SETTIMANALE </t>
    </r>
    <r>
      <rPr>
        <b/>
        <u/>
        <sz val="12"/>
        <color indexed="10"/>
        <rFont val="Arial"/>
        <family val="2"/>
      </rPr>
      <t>INVERNALE</t>
    </r>
    <r>
      <rPr>
        <b/>
        <sz val="10"/>
        <rFont val="Arial"/>
        <family val="2"/>
      </rPr>
      <t xml:space="preserve"> ALLEGATE AL CONTRATTO APPROVATE CON D.M. 11 GIUGNO 2024</t>
    </r>
  </si>
  <si>
    <r>
      <t>TABELLA APPLICATIVA MENU' SETTIMANALE</t>
    </r>
    <r>
      <rPr>
        <b/>
        <i/>
        <sz val="12"/>
        <color indexed="10"/>
        <rFont val="Arial"/>
        <family val="2"/>
      </rPr>
      <t xml:space="preserve"> </t>
    </r>
    <r>
      <rPr>
        <b/>
        <i/>
        <u/>
        <sz val="12"/>
        <color indexed="10"/>
        <rFont val="Arial"/>
        <family val="2"/>
      </rPr>
      <t>ESTIVO</t>
    </r>
    <r>
      <rPr>
        <b/>
        <i/>
        <sz val="12"/>
        <color indexed="10"/>
        <rFont val="Arial"/>
        <family val="2"/>
      </rPr>
      <t xml:space="preserve"> </t>
    </r>
    <r>
      <rPr>
        <b/>
        <sz val="10"/>
        <rFont val="Arial"/>
        <family val="2"/>
      </rPr>
      <t>ALLEGATE AL CONTRATTO APPROVATE CON D.M. 11 GIUGNO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</si>
</sst>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164" formatCode="_-&quot;L.&quot;\ * #,##0.00_-;\-&quot;L.&quot;\ * #,##0.00_-;_-&quot;L.&quot;\ * &quot;-&quot;??_-;_-@_-"/>
    <numFmt numFmtId="165" formatCode="0.0"/>
    <numFmt numFmtId="166" formatCode="0.0000"/>
    <numFmt numFmtId="167" formatCode="[$€-2]\ #,##0.00"/>
    <numFmt numFmtId="168" formatCode="[$€-2]\ #,##0.000"/>
    <numFmt numFmtId="169" formatCode="0.0000%"/>
    <numFmt numFmtId="170" formatCode="_-[$€-410]\ * #,##0.0000_-;\-[$€-410]\ * #,##0.0000_-;_-[$€-410]\ * &quot;-&quot;????_-;_-@_-"/>
    <numFmt numFmtId="171" formatCode="&quot;€&quot;\ #,##0.0000"/>
    <numFmt numFmtId="172" formatCode="_-* #,##0.0000\ [$€-410]_-;\-* #,##0.0000\ [$€-410]_-;_-* &quot;-&quot;????\ [$€-410]_-;_-@_-"/>
    <numFmt numFmtId="173" formatCode="_-[$€-410]\ * #,##0.00_-;\-[$€-410]\ * #,##0.00_-;_-[$€-410]\ * &quot;-&quot;????_-;_-@_-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8"/>
      <color indexed="62"/>
      <name val="Arial"/>
      <family val="2"/>
    </font>
    <font>
      <i/>
      <sz val="9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i/>
      <u/>
      <sz val="12"/>
      <color indexed="10"/>
      <name val="Arial"/>
      <family val="2"/>
    </font>
    <font>
      <b/>
      <u/>
      <sz val="12"/>
      <color indexed="10"/>
      <name val="Arial"/>
      <family val="2"/>
    </font>
    <font>
      <b/>
      <sz val="9"/>
      <color indexed="10"/>
      <name val="Arial"/>
      <family val="2"/>
    </font>
    <font>
      <b/>
      <i/>
      <sz val="12"/>
      <color indexed="10"/>
      <name val="Arial"/>
      <family val="2"/>
    </font>
    <font>
      <b/>
      <i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80">
    <xf numFmtId="0" fontId="0" fillId="0" borderId="0" xfId="0"/>
    <xf numFmtId="170" fontId="3" fillId="0" borderId="1" xfId="2" applyNumberFormat="1" applyFont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/>
    <xf numFmtId="0" fontId="11" fillId="0" borderId="2" xfId="0" applyFont="1" applyBorder="1" applyAlignment="1">
      <alignment horizontal="center"/>
    </xf>
    <xf numFmtId="166" fontId="11" fillId="0" borderId="2" xfId="0" applyNumberFormat="1" applyFont="1" applyBorder="1" applyAlignment="1">
      <alignment horizontal="center"/>
    </xf>
    <xf numFmtId="165" fontId="5" fillId="0" borderId="2" xfId="0" applyNumberFormat="1" applyFont="1" applyBorder="1" applyAlignment="1">
      <alignment horizontal="center"/>
    </xf>
    <xf numFmtId="165" fontId="5" fillId="0" borderId="3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166" fontId="11" fillId="0" borderId="4" xfId="0" applyNumberFormat="1" applyFont="1" applyBorder="1" applyAlignment="1">
      <alignment horizontal="center"/>
    </xf>
    <xf numFmtId="165" fontId="5" fillId="0" borderId="4" xfId="0" applyNumberFormat="1" applyFont="1" applyBorder="1" applyAlignment="1">
      <alignment horizontal="center"/>
    </xf>
    <xf numFmtId="165" fontId="5" fillId="0" borderId="5" xfId="0" applyNumberFormat="1" applyFont="1" applyBorder="1" applyAlignment="1">
      <alignment horizontal="center"/>
    </xf>
    <xf numFmtId="165" fontId="9" fillId="2" borderId="4" xfId="0" applyNumberFormat="1" applyFont="1" applyFill="1" applyBorder="1" applyAlignment="1">
      <alignment horizontal="center"/>
    </xf>
    <xf numFmtId="165" fontId="9" fillId="3" borderId="4" xfId="0" applyNumberFormat="1" applyFont="1" applyFill="1" applyBorder="1" applyAlignment="1">
      <alignment horizontal="center"/>
    </xf>
    <xf numFmtId="165" fontId="9" fillId="3" borderId="5" xfId="0" applyNumberFormat="1" applyFont="1" applyFill="1" applyBorder="1" applyAlignment="1">
      <alignment horizontal="center"/>
    </xf>
    <xf numFmtId="166" fontId="11" fillId="0" borderId="6" xfId="0" applyNumberFormat="1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0" fillId="0" borderId="0" xfId="0" applyAlignment="1">
      <alignment vertical="center"/>
    </xf>
    <xf numFmtId="0" fontId="0" fillId="0" borderId="7" xfId="0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7" fillId="0" borderId="4" xfId="0" quotePrefix="1" applyFont="1" applyBorder="1" applyAlignment="1">
      <alignment horizontal="center" vertical="center"/>
    </xf>
    <xf numFmtId="2" fontId="0" fillId="0" borderId="0" xfId="0" applyNumberFormat="1" applyAlignment="1">
      <alignment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vertical="center"/>
    </xf>
    <xf numFmtId="165" fontId="0" fillId="0" borderId="0" xfId="0" applyNumberFormat="1" applyAlignment="1">
      <alignment vertical="center"/>
    </xf>
    <xf numFmtId="0" fontId="0" fillId="0" borderId="9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8" fillId="4" borderId="0" xfId="0" applyFont="1" applyFill="1" applyAlignment="1">
      <alignment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4" fillId="0" borderId="2" xfId="0" applyFont="1" applyBorder="1" applyAlignment="1">
      <alignment horizontal="center" vertical="center"/>
    </xf>
    <xf numFmtId="165" fontId="9" fillId="0" borderId="6" xfId="0" applyNumberFormat="1" applyFont="1" applyBorder="1" applyAlignment="1">
      <alignment horizontal="center"/>
    </xf>
    <xf numFmtId="165" fontId="9" fillId="0" borderId="11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166" fontId="8" fillId="0" borderId="0" xfId="0" applyNumberFormat="1" applyFont="1" applyAlignment="1">
      <alignment horizontal="right" vertical="center"/>
    </xf>
    <xf numFmtId="0" fontId="0" fillId="0" borderId="0" xfId="0" applyAlignment="1">
      <alignment horizontal="right" vertical="center"/>
    </xf>
    <xf numFmtId="2" fontId="3" fillId="0" borderId="0" xfId="0" applyNumberFormat="1" applyFont="1" applyAlignment="1">
      <alignment horizontal="right" vertical="center"/>
    </xf>
    <xf numFmtId="3" fontId="0" fillId="0" borderId="0" xfId="0" applyNumberFormat="1" applyAlignment="1">
      <alignment horizontal="right"/>
    </xf>
    <xf numFmtId="168" fontId="3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166" fontId="4" fillId="0" borderId="0" xfId="0" applyNumberFormat="1" applyFont="1" applyAlignment="1">
      <alignment horizontal="right"/>
    </xf>
    <xf numFmtId="0" fontId="8" fillId="0" borderId="0" xfId="0" applyFont="1"/>
    <xf numFmtId="0" fontId="3" fillId="0" borderId="0" xfId="0" applyFont="1" applyAlignment="1">
      <alignment horizontal="right" vertical="top"/>
    </xf>
    <xf numFmtId="0" fontId="3" fillId="0" borderId="0" xfId="0" applyFont="1"/>
    <xf numFmtId="0" fontId="8" fillId="0" borderId="4" xfId="0" applyFont="1" applyBorder="1" applyAlignment="1">
      <alignment horizontal="center" vertical="center"/>
    </xf>
    <xf numFmtId="12" fontId="12" fillId="0" borderId="4" xfId="0" applyNumberFormat="1" applyFont="1" applyBorder="1" applyAlignment="1">
      <alignment horizontal="left" vertical="center"/>
    </xf>
    <xf numFmtId="0" fontId="12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166" fontId="8" fillId="0" borderId="1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8" fillId="4" borderId="4" xfId="0" applyFont="1" applyFill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3" fontId="8" fillId="0" borderId="0" xfId="0" applyNumberFormat="1" applyFont="1" applyAlignment="1">
      <alignment horizontal="center"/>
    </xf>
    <xf numFmtId="166" fontId="8" fillId="7" borderId="0" xfId="0" applyNumberFormat="1" applyFont="1" applyFill="1"/>
    <xf numFmtId="166" fontId="4" fillId="7" borderId="2" xfId="0" applyNumberFormat="1" applyFont="1" applyFill="1" applyBorder="1" applyAlignment="1">
      <alignment horizontal="center"/>
    </xf>
    <xf numFmtId="166" fontId="4" fillId="7" borderId="4" xfId="0" applyNumberFormat="1" applyFont="1" applyFill="1" applyBorder="1" applyAlignment="1">
      <alignment horizontal="center"/>
    </xf>
    <xf numFmtId="41" fontId="4" fillId="0" borderId="13" xfId="1" applyFont="1" applyFill="1" applyBorder="1" applyAlignment="1" applyProtection="1">
      <alignment horizontal="center"/>
    </xf>
    <xf numFmtId="41" fontId="11" fillId="0" borderId="13" xfId="1" applyFont="1" applyFill="1" applyBorder="1" applyAlignment="1" applyProtection="1">
      <alignment horizontal="center"/>
    </xf>
    <xf numFmtId="41" fontId="4" fillId="7" borderId="13" xfId="1" applyFont="1" applyFill="1" applyBorder="1" applyAlignment="1" applyProtection="1">
      <alignment horizontal="center"/>
    </xf>
    <xf numFmtId="41" fontId="0" fillId="0" borderId="13" xfId="1" applyFont="1" applyBorder="1" applyProtection="1"/>
    <xf numFmtId="41" fontId="0" fillId="0" borderId="14" xfId="1" applyFont="1" applyBorder="1" applyProtection="1"/>
    <xf numFmtId="41" fontId="0" fillId="0" borderId="0" xfId="1" applyFont="1" applyProtection="1"/>
    <xf numFmtId="0" fontId="10" fillId="0" borderId="2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" fillId="5" borderId="4" xfId="0" applyFont="1" applyFill="1" applyBorder="1" applyAlignment="1">
      <alignment vertical="center"/>
    </xf>
    <xf numFmtId="46" fontId="10" fillId="0" borderId="4" xfId="0" quotePrefix="1" applyNumberFormat="1" applyFont="1" applyBorder="1" applyAlignment="1">
      <alignment horizontal="center" vertical="center"/>
    </xf>
    <xf numFmtId="0" fontId="10" fillId="0" borderId="4" xfId="0" quotePrefix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5" fillId="4" borderId="0" xfId="0" applyFont="1" applyFill="1" applyAlignment="1">
      <alignment vertical="center" wrapText="1"/>
    </xf>
    <xf numFmtId="0" fontId="8" fillId="0" borderId="0" xfId="0" applyFont="1" applyAlignment="1">
      <alignment horizontal="left" vertical="center"/>
    </xf>
    <xf numFmtId="166" fontId="8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167" fontId="6" fillId="4" borderId="0" xfId="0" applyNumberFormat="1" applyFont="1" applyFill="1" applyAlignment="1">
      <alignment horizontal="center"/>
    </xf>
    <xf numFmtId="167" fontId="6" fillId="0" borderId="0" xfId="0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68" fontId="3" fillId="0" borderId="0" xfId="0" applyNumberFormat="1" applyFont="1" applyAlignment="1">
      <alignment horizontal="center"/>
    </xf>
    <xf numFmtId="2" fontId="3" fillId="0" borderId="0" xfId="0" applyNumberFormat="1" applyFont="1"/>
    <xf numFmtId="166" fontId="8" fillId="0" borderId="0" xfId="0" applyNumberFormat="1" applyFont="1" applyAlignment="1">
      <alignment horizontal="center"/>
    </xf>
    <xf numFmtId="167" fontId="3" fillId="4" borderId="0" xfId="0" applyNumberFormat="1" applyFont="1" applyFill="1" applyAlignment="1">
      <alignment horizontal="center"/>
    </xf>
    <xf numFmtId="10" fontId="0" fillId="0" borderId="0" xfId="0" applyNumberFormat="1" applyAlignment="1">
      <alignment horizontal="center"/>
    </xf>
    <xf numFmtId="0" fontId="0" fillId="0" borderId="4" xfId="0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166" fontId="0" fillId="0" borderId="0" xfId="0" applyNumberFormat="1"/>
    <xf numFmtId="170" fontId="0" fillId="0" borderId="0" xfId="0" applyNumberFormat="1"/>
    <xf numFmtId="4" fontId="1" fillId="6" borderId="4" xfId="0" applyNumberFormat="1" applyFont="1" applyFill="1" applyBorder="1" applyAlignment="1" applyProtection="1">
      <alignment horizontal="center" vertical="center"/>
      <protection locked="0"/>
    </xf>
    <xf numFmtId="2" fontId="1" fillId="6" borderId="1" xfId="0" applyNumberFormat="1" applyFont="1" applyFill="1" applyBorder="1" applyAlignment="1" applyProtection="1">
      <alignment horizontal="center" vertical="center"/>
      <protection locked="0"/>
    </xf>
    <xf numFmtId="2" fontId="1" fillId="6" borderId="4" xfId="0" applyNumberFormat="1" applyFont="1" applyFill="1" applyBorder="1" applyAlignment="1" applyProtection="1">
      <alignment horizontal="center" vertical="center"/>
      <protection locked="0"/>
    </xf>
    <xf numFmtId="169" fontId="3" fillId="0" borderId="4" xfId="0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12" fontId="1" fillId="0" borderId="17" xfId="0" applyNumberFormat="1" applyFont="1" applyBorder="1" applyAlignment="1">
      <alignment horizontal="left" vertical="center"/>
    </xf>
    <xf numFmtId="0" fontId="6" fillId="0" borderId="17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0" fontId="1" fillId="5" borderId="10" xfId="0" applyFont="1" applyFill="1" applyBorder="1" applyAlignment="1">
      <alignment vertical="center"/>
    </xf>
    <xf numFmtId="0" fontId="1" fillId="5" borderId="7" xfId="0" applyFont="1" applyFill="1" applyBorder="1" applyAlignment="1">
      <alignment vertical="center"/>
    </xf>
    <xf numFmtId="0" fontId="1" fillId="5" borderId="7" xfId="0" applyFont="1" applyFill="1" applyBorder="1" applyAlignment="1">
      <alignment horizontal="left" vertical="center"/>
    </xf>
    <xf numFmtId="0" fontId="1" fillId="5" borderId="7" xfId="0" applyFont="1" applyFill="1" applyBorder="1" applyAlignment="1">
      <alignment vertical="center" wrapText="1"/>
    </xf>
    <xf numFmtId="12" fontId="1" fillId="5" borderId="7" xfId="0" applyNumberFormat="1" applyFont="1" applyFill="1" applyBorder="1" applyAlignment="1">
      <alignment horizontal="left" vertical="center" wrapText="1"/>
    </xf>
    <xf numFmtId="0" fontId="1" fillId="5" borderId="8" xfId="0" applyFont="1" applyFill="1" applyBorder="1" applyAlignment="1">
      <alignment vertical="center" wrapText="1"/>
    </xf>
    <xf numFmtId="2" fontId="1" fillId="0" borderId="19" xfId="0" applyNumberFormat="1" applyFont="1" applyBorder="1"/>
    <xf numFmtId="0" fontId="1" fillId="5" borderId="1" xfId="0" applyFont="1" applyFill="1" applyBorder="1" applyAlignment="1">
      <alignment vertical="center"/>
    </xf>
    <xf numFmtId="0" fontId="1" fillId="5" borderId="4" xfId="0" applyFont="1" applyFill="1" applyBorder="1" applyAlignment="1">
      <alignment vertical="center" wrapText="1"/>
    </xf>
    <xf numFmtId="0" fontId="1" fillId="5" borderId="4" xfId="0" applyFont="1" applyFill="1" applyBorder="1" applyAlignment="1">
      <alignment horizontal="left" vertical="center"/>
    </xf>
    <xf numFmtId="12" fontId="1" fillId="5" borderId="4" xfId="0" applyNumberFormat="1" applyFont="1" applyFill="1" applyBorder="1" applyAlignment="1">
      <alignment horizontal="left" vertical="center" wrapText="1"/>
    </xf>
    <xf numFmtId="0" fontId="1" fillId="5" borderId="6" xfId="0" applyFont="1" applyFill="1" applyBorder="1" applyAlignment="1">
      <alignment vertical="center" wrapText="1"/>
    </xf>
    <xf numFmtId="166" fontId="1" fillId="7" borderId="15" xfId="0" applyNumberFormat="1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2" fontId="1" fillId="0" borderId="15" xfId="0" applyNumberFormat="1" applyFont="1" applyBorder="1" applyAlignment="1">
      <alignment horizontal="center" vertical="center"/>
    </xf>
    <xf numFmtId="2" fontId="1" fillId="0" borderId="20" xfId="0" applyNumberFormat="1" applyFont="1" applyBorder="1" applyAlignment="1">
      <alignment horizontal="center" vertical="center"/>
    </xf>
    <xf numFmtId="166" fontId="1" fillId="7" borderId="4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2" fontId="1" fillId="0" borderId="4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19" xfId="0" applyNumberFormat="1" applyFont="1" applyBorder="1" applyAlignment="1">
      <alignment vertical="center"/>
    </xf>
    <xf numFmtId="2" fontId="1" fillId="0" borderId="13" xfId="0" applyNumberFormat="1" applyFont="1" applyBorder="1" applyAlignment="1">
      <alignment horizontal="center" vertical="center"/>
    </xf>
    <xf numFmtId="2" fontId="1" fillId="0" borderId="13" xfId="0" applyNumberFormat="1" applyFont="1" applyBorder="1" applyAlignment="1">
      <alignment vertical="center"/>
    </xf>
    <xf numFmtId="2" fontId="1" fillId="0" borderId="19" xfId="0" applyNumberFormat="1" applyFont="1" applyBorder="1" applyAlignment="1">
      <alignment horizontal="center"/>
    </xf>
    <xf numFmtId="2" fontId="1" fillId="0" borderId="19" xfId="0" applyNumberFormat="1" applyFont="1" applyBorder="1" applyAlignment="1">
      <alignment horizontal="center" vertical="top"/>
    </xf>
    <xf numFmtId="2" fontId="1" fillId="4" borderId="13" xfId="0" applyNumberFormat="1" applyFont="1" applyFill="1" applyBorder="1" applyAlignment="1">
      <alignment horizontal="center" vertical="center"/>
    </xf>
    <xf numFmtId="2" fontId="1" fillId="4" borderId="19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2" fontId="1" fillId="0" borderId="19" xfId="0" applyNumberFormat="1" applyFont="1" applyBorder="1" applyAlignment="1">
      <alignment horizontal="center" vertical="center"/>
    </xf>
    <xf numFmtId="4" fontId="1" fillId="6" borderId="6" xfId="0" applyNumberFormat="1" applyFont="1" applyFill="1" applyBorder="1" applyAlignment="1" applyProtection="1">
      <alignment horizontal="center" vertical="center"/>
      <protection locked="0"/>
    </xf>
    <xf numFmtId="166" fontId="1" fillId="7" borderId="6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 vertical="center"/>
    </xf>
    <xf numFmtId="2" fontId="1" fillId="4" borderId="0" xfId="0" applyNumberFormat="1" applyFont="1" applyFill="1" applyAlignment="1">
      <alignment horizontal="center" vertical="center"/>
    </xf>
    <xf numFmtId="166" fontId="1" fillId="7" borderId="0" xfId="0" applyNumberFormat="1" applyFont="1" applyFill="1" applyAlignment="1">
      <alignment vertical="center"/>
    </xf>
    <xf numFmtId="2" fontId="1" fillId="0" borderId="0" xfId="0" applyNumberFormat="1" applyFont="1" applyAlignment="1">
      <alignment vertical="center"/>
    </xf>
    <xf numFmtId="0" fontId="1" fillId="0" borderId="10" xfId="0" applyFont="1" applyBorder="1"/>
    <xf numFmtId="166" fontId="1" fillId="7" borderId="2" xfId="0" applyNumberFormat="1" applyFont="1" applyFill="1" applyBorder="1"/>
    <xf numFmtId="0" fontId="1" fillId="0" borderId="16" xfId="0" applyFont="1" applyBorder="1"/>
    <xf numFmtId="2" fontId="2" fillId="0" borderId="2" xfId="0" applyNumberFormat="1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1" fillId="0" borderId="8" xfId="0" applyFont="1" applyBorder="1"/>
    <xf numFmtId="166" fontId="1" fillId="7" borderId="6" xfId="0" applyNumberFormat="1" applyFont="1" applyFill="1" applyBorder="1"/>
    <xf numFmtId="0" fontId="1" fillId="0" borderId="18" xfId="0" applyFont="1" applyBorder="1"/>
    <xf numFmtId="2" fontId="2" fillId="0" borderId="22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2" fontId="2" fillId="0" borderId="23" xfId="0" applyNumberFormat="1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166" fontId="1" fillId="7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0" borderId="25" xfId="0" applyNumberFormat="1" applyFont="1" applyBorder="1" applyAlignment="1">
      <alignment horizontal="center" vertical="center"/>
    </xf>
    <xf numFmtId="2" fontId="1" fillId="4" borderId="19" xfId="0" applyNumberFormat="1" applyFont="1" applyFill="1" applyBorder="1" applyAlignment="1">
      <alignment horizontal="center"/>
    </xf>
    <xf numFmtId="2" fontId="1" fillId="4" borderId="19" xfId="0" applyNumberFormat="1" applyFont="1" applyFill="1" applyBorder="1" applyAlignment="1">
      <alignment horizontal="center" vertical="top"/>
    </xf>
    <xf numFmtId="4" fontId="1" fillId="0" borderId="4" xfId="0" applyNumberFormat="1" applyFont="1" applyBorder="1" applyAlignment="1">
      <alignment horizontal="center" vertical="center"/>
    </xf>
    <xf numFmtId="2" fontId="1" fillId="6" borderId="6" xfId="0" applyNumberFormat="1" applyFont="1" applyFill="1" applyBorder="1" applyAlignment="1" applyProtection="1">
      <alignment horizontal="center" vertical="center"/>
      <protection locked="0"/>
    </xf>
    <xf numFmtId="166" fontId="1" fillId="4" borderId="0" xfId="0" applyNumberFormat="1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166" fontId="1" fillId="0" borderId="2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right" vertical="center"/>
    </xf>
    <xf numFmtId="166" fontId="1" fillId="0" borderId="6" xfId="0" applyNumberFormat="1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2" fontId="2" fillId="0" borderId="6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166" fontId="8" fillId="0" borderId="17" xfId="0" applyNumberFormat="1" applyFont="1" applyBorder="1" applyAlignment="1">
      <alignment horizontal="center" vertical="center" wrapText="1"/>
    </xf>
    <xf numFmtId="2" fontId="1" fillId="7" borderId="5" xfId="0" applyNumberFormat="1" applyFont="1" applyFill="1" applyBorder="1" applyAlignment="1">
      <alignment horizontal="center" vertical="center"/>
    </xf>
    <xf numFmtId="0" fontId="0" fillId="0" borderId="26" xfId="0" applyBorder="1"/>
    <xf numFmtId="0" fontId="0" fillId="8" borderId="0" xfId="0" applyFill="1" applyAlignment="1">
      <alignment horizontal="center" vertical="center"/>
    </xf>
    <xf numFmtId="0" fontId="0" fillId="8" borderId="27" xfId="0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4" fontId="1" fillId="6" borderId="2" xfId="0" applyNumberFormat="1" applyFont="1" applyFill="1" applyBorder="1" applyAlignment="1" applyProtection="1">
      <alignment horizontal="center" vertical="center"/>
      <protection locked="0"/>
    </xf>
    <xf numFmtId="172" fontId="0" fillId="0" borderId="0" xfId="0" applyNumberFormat="1"/>
    <xf numFmtId="9" fontId="0" fillId="0" borderId="0" xfId="0" applyNumberFormat="1" applyAlignment="1">
      <alignment horizontal="center" vertical="center"/>
    </xf>
    <xf numFmtId="173" fontId="6" fillId="0" borderId="4" xfId="2" applyNumberFormat="1" applyFont="1" applyBorder="1" applyAlignment="1" applyProtection="1">
      <alignment horizontal="center" vertical="center"/>
    </xf>
    <xf numFmtId="0" fontId="1" fillId="9" borderId="17" xfId="0" applyFont="1" applyFill="1" applyBorder="1" applyAlignment="1">
      <alignment horizontal="center" vertical="center"/>
    </xf>
    <xf numFmtId="0" fontId="0" fillId="9" borderId="28" xfId="0" applyFill="1" applyBorder="1" applyAlignment="1">
      <alignment horizontal="center" vertical="center"/>
    </xf>
    <xf numFmtId="0" fontId="0" fillId="9" borderId="29" xfId="0" applyFill="1" applyBorder="1" applyAlignment="1">
      <alignment horizontal="center" vertical="center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171" fontId="0" fillId="0" borderId="33" xfId="0" applyNumberFormat="1" applyBorder="1" applyAlignment="1">
      <alignment horizontal="center" vertical="center" wrapText="1"/>
    </xf>
    <xf numFmtId="171" fontId="0" fillId="0" borderId="34" xfId="0" applyNumberFormat="1" applyBorder="1" applyAlignment="1">
      <alignment horizontal="center" vertical="center" wrapText="1"/>
    </xf>
    <xf numFmtId="171" fontId="0" fillId="0" borderId="35" xfId="0" applyNumberForma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33" xfId="0" applyFont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8" fillId="0" borderId="35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2" fontId="8" fillId="4" borderId="4" xfId="0" applyNumberFormat="1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2" fontId="1" fillId="0" borderId="13" xfId="0" applyNumberFormat="1" applyFont="1" applyBorder="1" applyAlignment="1">
      <alignment horizontal="center" vertical="center"/>
    </xf>
    <xf numFmtId="2" fontId="1" fillId="0" borderId="19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4" fontId="1" fillId="6" borderId="13" xfId="0" applyNumberFormat="1" applyFont="1" applyFill="1" applyBorder="1" applyAlignment="1" applyProtection="1">
      <alignment horizontal="center" vertical="center"/>
      <protection locked="0"/>
    </xf>
    <xf numFmtId="4" fontId="1" fillId="6" borderId="19" xfId="0" applyNumberFormat="1" applyFont="1" applyFill="1" applyBorder="1" applyAlignment="1" applyProtection="1">
      <alignment horizontal="center" vertical="center"/>
      <protection locked="0"/>
    </xf>
    <xf numFmtId="4" fontId="1" fillId="6" borderId="1" xfId="0" applyNumberFormat="1" applyFont="1" applyFill="1" applyBorder="1" applyAlignment="1" applyProtection="1">
      <alignment horizontal="center" vertical="center"/>
      <protection locked="0"/>
    </xf>
    <xf numFmtId="166" fontId="1" fillId="7" borderId="13" xfId="0" applyNumberFormat="1" applyFont="1" applyFill="1" applyBorder="1" applyAlignment="1">
      <alignment horizontal="center" vertical="center"/>
    </xf>
    <xf numFmtId="166" fontId="1" fillId="7" borderId="19" xfId="0" applyNumberFormat="1" applyFont="1" applyFill="1" applyBorder="1" applyAlignment="1">
      <alignment horizontal="center" vertical="center"/>
    </xf>
    <xf numFmtId="166" fontId="1" fillId="7" borderId="1" xfId="0" applyNumberFormat="1" applyFont="1" applyFill="1" applyBorder="1" applyAlignment="1">
      <alignment horizontal="center" vertical="center"/>
    </xf>
    <xf numFmtId="0" fontId="3" fillId="7" borderId="0" xfId="0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2" fontId="1" fillId="0" borderId="14" xfId="0" applyNumberFormat="1" applyFont="1" applyBorder="1" applyAlignment="1">
      <alignment horizontal="center" vertical="center"/>
    </xf>
    <xf numFmtId="2" fontId="1" fillId="0" borderId="30" xfId="0" applyNumberFormat="1" applyFont="1" applyBorder="1" applyAlignment="1">
      <alignment horizontal="center" vertical="center"/>
    </xf>
    <xf numFmtId="2" fontId="1" fillId="0" borderId="25" xfId="0" applyNumberFormat="1" applyFont="1" applyBorder="1" applyAlignment="1">
      <alignment horizontal="center" vertical="center"/>
    </xf>
    <xf numFmtId="2" fontId="1" fillId="4" borderId="13" xfId="0" applyNumberFormat="1" applyFont="1" applyFill="1" applyBorder="1" applyAlignment="1">
      <alignment horizontal="center" vertical="center"/>
    </xf>
    <xf numFmtId="2" fontId="1" fillId="4" borderId="19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2" fontId="1" fillId="4" borderId="14" xfId="0" applyNumberFormat="1" applyFont="1" applyFill="1" applyBorder="1" applyAlignment="1">
      <alignment horizontal="center" vertical="center"/>
    </xf>
    <xf numFmtId="2" fontId="1" fillId="4" borderId="30" xfId="0" applyNumberFormat="1" applyFont="1" applyFill="1" applyBorder="1" applyAlignment="1">
      <alignment horizontal="center" vertical="center"/>
    </xf>
    <xf numFmtId="2" fontId="1" fillId="4" borderId="25" xfId="0" applyNumberFormat="1" applyFont="1" applyFill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2" fontId="1" fillId="6" borderId="4" xfId="0" applyNumberFormat="1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>
      <alignment horizontal="center" vertical="center"/>
    </xf>
    <xf numFmtId="166" fontId="1" fillId="7" borderId="4" xfId="0" applyNumberFormat="1" applyFont="1" applyFill="1" applyBorder="1" applyAlignment="1">
      <alignment horizontal="center" vertical="center"/>
    </xf>
    <xf numFmtId="2" fontId="1" fillId="4" borderId="4" xfId="0" applyNumberFormat="1" applyFont="1" applyFill="1" applyBorder="1" applyAlignment="1">
      <alignment horizontal="center" vertical="center"/>
    </xf>
    <xf numFmtId="171" fontId="1" fillId="0" borderId="33" xfId="0" applyNumberFormat="1" applyFont="1" applyBorder="1" applyAlignment="1">
      <alignment horizontal="center" vertical="center" wrapText="1"/>
    </xf>
    <xf numFmtId="171" fontId="1" fillId="0" borderId="35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1" fontId="1" fillId="4" borderId="4" xfId="0" applyNumberFormat="1" applyFont="1" applyFill="1" applyBorder="1" applyAlignment="1">
      <alignment horizontal="center" vertical="center"/>
    </xf>
    <xf numFmtId="2" fontId="1" fillId="7" borderId="5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12" fillId="0" borderId="4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170" fontId="0" fillId="0" borderId="13" xfId="2" applyNumberFormat="1" applyFont="1" applyBorder="1" applyAlignment="1" applyProtection="1">
      <alignment horizontal="center" vertical="center"/>
    </xf>
    <xf numFmtId="170" fontId="0" fillId="0" borderId="1" xfId="2" applyNumberFormat="1" applyFont="1" applyBorder="1" applyAlignment="1" applyProtection="1">
      <alignment horizontal="center" vertical="center"/>
    </xf>
  </cellXfs>
  <cellStyles count="3">
    <cellStyle name="Migliaia [0]" xfId="1" builtinId="6"/>
    <cellStyle name="Normale" xfId="0" builtinId="0"/>
    <cellStyle name="Valuta" xfId="2" builtinId="4"/>
  </cellStyles>
  <dxfs count="9">
    <dxf>
      <font>
        <color indexed="8"/>
      </font>
      <fill>
        <patternFill>
          <bgColor indexed="8"/>
        </patternFill>
      </fill>
    </dxf>
    <dxf>
      <fill>
        <patternFill>
          <bgColor theme="1" tint="0.499984740745262"/>
        </patternFill>
      </fill>
    </dxf>
    <dxf>
      <fill>
        <patternFill>
          <bgColor rgb="FFC00000"/>
        </patternFill>
      </fill>
    </dxf>
    <dxf>
      <font>
        <b/>
        <i val="0"/>
        <color rgb="FF0070C0"/>
      </font>
    </dxf>
    <dxf>
      <fill>
        <patternFill>
          <bgColor theme="0" tint="-0.34998626667073579"/>
        </patternFill>
      </fill>
    </dxf>
    <dxf>
      <font>
        <b/>
        <i val="0"/>
        <color rgb="FF0070C0"/>
      </font>
    </dxf>
    <dxf>
      <fill>
        <patternFill>
          <bgColor theme="5" tint="-0.24994659260841701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  <border>
        <left style="thin">
          <color rgb="FFFFFF00"/>
        </left>
        <right style="thin">
          <color rgb="FFFFFF00"/>
        </right>
        <top style="thin">
          <color rgb="FFFFFF00"/>
        </top>
        <bottom style="thin">
          <color rgb="FFFFFF00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O13"/>
  <sheetViews>
    <sheetView showGridLines="0" workbookViewId="0">
      <selection activeCell="C23" sqref="C23"/>
    </sheetView>
  </sheetViews>
  <sheetFormatPr defaultRowHeight="12.75" x14ac:dyDescent="0.2"/>
  <cols>
    <col min="1" max="1" width="6.42578125" style="25" customWidth="1"/>
    <col min="2" max="2" width="16.28515625" customWidth="1"/>
  </cols>
  <sheetData>
    <row r="1" spans="1:15" ht="24.75" customHeight="1" x14ac:dyDescent="0.2">
      <c r="A1" s="195" t="s">
        <v>351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196"/>
      <c r="O1" s="197"/>
    </row>
    <row r="2" spans="1:15" ht="6.75" customHeight="1" x14ac:dyDescent="0.2">
      <c r="A2" s="184"/>
    </row>
    <row r="3" spans="1:15" ht="30" customHeight="1" x14ac:dyDescent="0.2">
      <c r="A3" s="186">
        <v>1</v>
      </c>
      <c r="B3" s="198" t="s">
        <v>352</v>
      </c>
      <c r="C3" s="198"/>
      <c r="D3" s="198"/>
      <c r="E3" s="198"/>
      <c r="F3" s="198"/>
      <c r="G3" s="198"/>
      <c r="H3" s="198"/>
      <c r="I3" s="198"/>
      <c r="J3" s="198"/>
      <c r="K3" s="198"/>
      <c r="L3" s="198"/>
      <c r="M3" s="198"/>
      <c r="N3" s="198"/>
      <c r="O3" s="199"/>
    </row>
    <row r="4" spans="1:15" x14ac:dyDescent="0.2">
      <c r="A4" s="185"/>
      <c r="O4" s="183"/>
    </row>
    <row r="5" spans="1:15" ht="26.25" customHeight="1" x14ac:dyDescent="0.2">
      <c r="A5" s="186">
        <v>2</v>
      </c>
      <c r="B5" s="198" t="s">
        <v>354</v>
      </c>
      <c r="C5" s="198"/>
      <c r="D5" s="198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9"/>
    </row>
    <row r="6" spans="1:15" x14ac:dyDescent="0.2">
      <c r="A6" s="185"/>
      <c r="O6" s="183"/>
    </row>
    <row r="7" spans="1:15" ht="33" customHeight="1" x14ac:dyDescent="0.2">
      <c r="A7" s="186">
        <v>3</v>
      </c>
      <c r="B7" s="198" t="s">
        <v>355</v>
      </c>
      <c r="C7" s="198"/>
      <c r="D7" s="198"/>
      <c r="E7" s="198"/>
      <c r="F7" s="198"/>
      <c r="G7" s="198"/>
      <c r="H7" s="198"/>
      <c r="I7" s="198"/>
      <c r="J7" s="198"/>
      <c r="K7" s="198"/>
      <c r="L7" s="198"/>
      <c r="M7" s="198"/>
      <c r="N7" s="198"/>
      <c r="O7" s="199"/>
    </row>
    <row r="8" spans="1:15" x14ac:dyDescent="0.2">
      <c r="A8" s="185"/>
      <c r="O8" s="183"/>
    </row>
    <row r="9" spans="1:15" ht="29.25" customHeight="1" x14ac:dyDescent="0.2">
      <c r="A9" s="186">
        <v>4</v>
      </c>
      <c r="B9" s="198" t="s">
        <v>356</v>
      </c>
      <c r="C9" s="198"/>
      <c r="D9" s="198"/>
      <c r="E9" s="198"/>
      <c r="F9" s="198"/>
      <c r="G9" s="198"/>
      <c r="H9" s="198"/>
      <c r="I9" s="198"/>
      <c r="J9" s="187"/>
      <c r="K9" s="187"/>
      <c r="L9" s="187"/>
      <c r="M9" s="187"/>
      <c r="N9" s="187"/>
      <c r="O9" s="188"/>
    </row>
    <row r="10" spans="1:15" x14ac:dyDescent="0.2">
      <c r="A10" s="185"/>
      <c r="O10" s="183"/>
    </row>
    <row r="11" spans="1:15" ht="55.5" customHeight="1" x14ac:dyDescent="0.2">
      <c r="A11" s="186">
        <v>5</v>
      </c>
      <c r="B11" s="200" t="s">
        <v>353</v>
      </c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0"/>
      <c r="N11" s="200"/>
      <c r="O11" s="201"/>
    </row>
    <row r="12" spans="1:15" ht="15" customHeight="1" x14ac:dyDescent="0.2">
      <c r="A12" s="186"/>
      <c r="B12" s="189"/>
      <c r="C12" s="189"/>
      <c r="D12" s="189"/>
      <c r="E12" s="189"/>
      <c r="F12" s="189"/>
      <c r="G12" s="189"/>
      <c r="H12" s="189"/>
      <c r="I12" s="189"/>
      <c r="J12" s="189"/>
      <c r="K12" s="189"/>
      <c r="L12" s="189"/>
      <c r="M12" s="189"/>
      <c r="N12" s="189"/>
      <c r="O12" s="190"/>
    </row>
    <row r="13" spans="1:15" ht="53.25" customHeight="1" x14ac:dyDescent="0.2">
      <c r="A13" s="186">
        <v>6</v>
      </c>
      <c r="B13" s="200" t="s">
        <v>357</v>
      </c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1"/>
    </row>
  </sheetData>
  <sheetProtection selectLockedCells="1"/>
  <mergeCells count="7">
    <mergeCell ref="A1:O1"/>
    <mergeCell ref="B7:O7"/>
    <mergeCell ref="B5:O5"/>
    <mergeCell ref="B3:O3"/>
    <mergeCell ref="B13:O13"/>
    <mergeCell ref="B9:I9"/>
    <mergeCell ref="B11:O11"/>
  </mergeCells>
  <pageMargins left="0" right="0" top="0.55118110236220474" bottom="0.55118110236220474" header="0.31496062992125984" footer="0.31496062992125984"/>
  <pageSetup paperSize="9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/>
  <dimension ref="A1:AB163"/>
  <sheetViews>
    <sheetView showGridLines="0" topLeftCell="A116" zoomScale="90" zoomScaleNormal="90" zoomScaleSheetLayoutView="90" workbookViewId="0">
      <selection activeCell="F18" sqref="F18"/>
    </sheetView>
  </sheetViews>
  <sheetFormatPr defaultColWidth="9.140625" defaultRowHeight="12.75" x14ac:dyDescent="0.2"/>
  <cols>
    <col min="1" max="1" width="6.28515625" style="54" customWidth="1"/>
    <col min="2" max="2" width="6.28515625" style="54" bestFit="1" customWidth="1"/>
    <col min="3" max="3" width="26.7109375" customWidth="1"/>
    <col min="4" max="4" width="50.28515625" customWidth="1"/>
    <col min="5" max="5" width="8.42578125" style="54" customWidth="1"/>
    <col min="6" max="6" width="12.5703125" style="54" customWidth="1"/>
    <col min="7" max="7" width="13.42578125" style="67" customWidth="1"/>
    <col min="8" max="8" width="7.7109375" bestFit="1" customWidth="1"/>
    <col min="9" max="9" width="12.7109375" customWidth="1"/>
    <col min="10" max="10" width="7.7109375" bestFit="1" customWidth="1"/>
    <col min="11" max="11" width="15.28515625" customWidth="1"/>
    <col min="12" max="12" width="7.5703125" customWidth="1"/>
    <col min="13" max="13" width="13.140625" customWidth="1"/>
    <col min="14" max="14" width="7.5703125" customWidth="1"/>
    <col min="15" max="15" width="12.7109375" customWidth="1"/>
  </cols>
  <sheetData>
    <row r="1" spans="1:15" ht="15.6" customHeight="1" x14ac:dyDescent="0.2">
      <c r="A1" s="238" t="s">
        <v>342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</row>
    <row r="2" spans="1:15" ht="15.6" customHeight="1" x14ac:dyDescent="0.25">
      <c r="A2" s="239" t="s">
        <v>361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</row>
    <row r="3" spans="1:15" ht="15.6" customHeight="1" x14ac:dyDescent="0.2">
      <c r="A3" s="240" t="s">
        <v>209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</row>
    <row r="4" spans="1:15" ht="15.6" customHeight="1" thickBot="1" x14ac:dyDescent="0.25">
      <c r="A4" s="52"/>
      <c r="B4" s="52"/>
      <c r="D4" s="65"/>
      <c r="E4" s="66"/>
      <c r="F4" s="66"/>
    </row>
    <row r="5" spans="1:15" x14ac:dyDescent="0.2">
      <c r="A5" s="241" t="s">
        <v>341</v>
      </c>
      <c r="B5" s="226" t="s">
        <v>340</v>
      </c>
      <c r="C5" s="229"/>
      <c r="D5" s="245" t="s">
        <v>91</v>
      </c>
      <c r="E5" s="42" t="s">
        <v>162</v>
      </c>
      <c r="F5" s="4" t="s">
        <v>185</v>
      </c>
      <c r="G5" s="68" t="s">
        <v>185</v>
      </c>
      <c r="H5" s="6" t="s">
        <v>184</v>
      </c>
      <c r="I5" s="6" t="s">
        <v>184</v>
      </c>
      <c r="J5" s="6" t="s">
        <v>184</v>
      </c>
      <c r="K5" s="6" t="s">
        <v>184</v>
      </c>
      <c r="L5" s="6" t="s">
        <v>184</v>
      </c>
      <c r="M5" s="6" t="s">
        <v>184</v>
      </c>
      <c r="N5" s="6" t="s">
        <v>184</v>
      </c>
      <c r="O5" s="7" t="s">
        <v>184</v>
      </c>
    </row>
    <row r="6" spans="1:15" x14ac:dyDescent="0.2">
      <c r="A6" s="242"/>
      <c r="B6" s="227"/>
      <c r="C6" s="230"/>
      <c r="D6" s="246"/>
      <c r="E6" s="8" t="s">
        <v>163</v>
      </c>
      <c r="F6" s="9" t="s">
        <v>193</v>
      </c>
      <c r="G6" s="69" t="s">
        <v>186</v>
      </c>
      <c r="H6" s="11" t="s">
        <v>188</v>
      </c>
      <c r="I6" s="11" t="s">
        <v>188</v>
      </c>
      <c r="J6" s="11" t="s">
        <v>189</v>
      </c>
      <c r="K6" s="11" t="s">
        <v>189</v>
      </c>
      <c r="L6" s="11" t="s">
        <v>190</v>
      </c>
      <c r="M6" s="11" t="s">
        <v>190</v>
      </c>
      <c r="N6" s="11" t="s">
        <v>191</v>
      </c>
      <c r="O6" s="12" t="s">
        <v>191</v>
      </c>
    </row>
    <row r="7" spans="1:15" x14ac:dyDescent="0.2">
      <c r="A7" s="242"/>
      <c r="B7" s="227"/>
      <c r="C7" s="230"/>
      <c r="D7" s="246"/>
      <c r="E7" s="8" t="s">
        <v>164</v>
      </c>
      <c r="F7" s="9" t="s">
        <v>186</v>
      </c>
      <c r="G7" s="69" t="s">
        <v>187</v>
      </c>
      <c r="H7" s="13" t="s">
        <v>201</v>
      </c>
      <c r="I7" s="14" t="s">
        <v>202</v>
      </c>
      <c r="J7" s="13" t="s">
        <v>201</v>
      </c>
      <c r="K7" s="14" t="s">
        <v>202</v>
      </c>
      <c r="L7" s="13" t="s">
        <v>201</v>
      </c>
      <c r="M7" s="14" t="s">
        <v>202</v>
      </c>
      <c r="N7" s="13" t="s">
        <v>201</v>
      </c>
      <c r="O7" s="15" t="s">
        <v>202</v>
      </c>
    </row>
    <row r="8" spans="1:15" s="75" customFormat="1" ht="13.5" thickBot="1" x14ac:dyDescent="0.25">
      <c r="A8" s="243"/>
      <c r="B8" s="228"/>
      <c r="C8" s="231"/>
      <c r="D8" s="247"/>
      <c r="E8" s="70" t="s">
        <v>199</v>
      </c>
      <c r="F8" s="71" t="s">
        <v>192</v>
      </c>
      <c r="G8" s="72" t="s">
        <v>199</v>
      </c>
      <c r="H8" s="73"/>
      <c r="I8" s="73"/>
      <c r="J8" s="73"/>
      <c r="K8" s="73"/>
      <c r="L8" s="73"/>
      <c r="M8" s="73"/>
      <c r="N8" s="73"/>
      <c r="O8" s="74"/>
    </row>
    <row r="9" spans="1:15" s="18" customFormat="1" ht="26.45" customHeight="1" thickBot="1" x14ac:dyDescent="0.25">
      <c r="A9" s="37" t="s">
        <v>165</v>
      </c>
      <c r="B9" s="76">
        <v>1</v>
      </c>
      <c r="C9" s="108" t="s">
        <v>0</v>
      </c>
      <c r="D9" s="113" t="s">
        <v>92</v>
      </c>
      <c r="E9" s="107" t="s">
        <v>1</v>
      </c>
      <c r="F9" s="191">
        <v>0</v>
      </c>
      <c r="G9" s="125" t="str">
        <f>IF(OR(F9="",F9=0,F9=" "),"",F9)</f>
        <v/>
      </c>
      <c r="H9" s="126">
        <v>3.5</v>
      </c>
      <c r="I9" s="127" t="str">
        <f>IF(OR(F9="",F9=0,F9=" "),"",H9*$G9)</f>
        <v/>
      </c>
      <c r="J9" s="126">
        <v>3.5</v>
      </c>
      <c r="K9" s="127" t="str">
        <f>IF(OR(F9="",F9=0,),"",J9*$G9)</f>
        <v/>
      </c>
      <c r="L9" s="126">
        <v>3.5</v>
      </c>
      <c r="M9" s="127" t="str">
        <f>IF(OR(F9="",F9=0,),"",L9*$G9)</f>
        <v/>
      </c>
      <c r="N9" s="126">
        <v>3.5</v>
      </c>
      <c r="O9" s="128" t="str">
        <f>IF(OR(F9="",F9=0,),"",N9*$G9)</f>
        <v/>
      </c>
    </row>
    <row r="10" spans="1:15" s="18" customFormat="1" ht="26.45" customHeight="1" thickBot="1" x14ac:dyDescent="0.25">
      <c r="A10" s="77" t="s">
        <v>165</v>
      </c>
      <c r="B10" s="78">
        <v>2</v>
      </c>
      <c r="C10" s="109" t="s">
        <v>61</v>
      </c>
      <c r="D10" s="114" t="s">
        <v>95</v>
      </c>
      <c r="E10" s="57" t="s">
        <v>256</v>
      </c>
      <c r="F10" s="191">
        <v>0</v>
      </c>
      <c r="G10" s="129" t="str">
        <f>IF(OR(F10="",F10=0,F10=" "),"",F10/1000)</f>
        <v/>
      </c>
      <c r="H10" s="130">
        <v>700</v>
      </c>
      <c r="I10" s="131" t="str">
        <f t="shared" ref="I10:I38" si="0">IF(OR(F10="",F10=0,F10=" "),"",H10*$G10)</f>
        <v/>
      </c>
      <c r="J10" s="130">
        <v>700</v>
      </c>
      <c r="K10" s="131" t="str">
        <f t="shared" ref="K10:K38" si="1">IF(OR(F10="",F10=0,),"",J10*$G10)</f>
        <v/>
      </c>
      <c r="L10" s="130">
        <v>700</v>
      </c>
      <c r="M10" s="131" t="str">
        <f t="shared" ref="M10:M39" si="2">IF(OR(F10="",F10=0,),"",L10*$G10)</f>
        <v/>
      </c>
      <c r="N10" s="130">
        <v>700</v>
      </c>
      <c r="O10" s="132" t="str">
        <f t="shared" ref="O10:O39" si="3">IF(OR(F10="",F10=0,),"",N10*$G10)</f>
        <v/>
      </c>
    </row>
    <row r="11" spans="1:15" s="18" customFormat="1" ht="26.45" customHeight="1" thickBot="1" x14ac:dyDescent="0.25">
      <c r="A11" s="77" t="s">
        <v>165</v>
      </c>
      <c r="B11" s="78">
        <v>3</v>
      </c>
      <c r="C11" s="109" t="s">
        <v>2</v>
      </c>
      <c r="D11" s="114" t="s">
        <v>93</v>
      </c>
      <c r="E11" s="57" t="s">
        <v>254</v>
      </c>
      <c r="F11" s="191">
        <v>0</v>
      </c>
      <c r="G11" s="129" t="str">
        <f t="shared" ref="G11:G38" si="4">IF(OR(F11="",F11=0,F11=" "),"",F11/1000)</f>
        <v/>
      </c>
      <c r="H11" s="130">
        <v>24.5</v>
      </c>
      <c r="I11" s="131" t="str">
        <f t="shared" si="0"/>
        <v/>
      </c>
      <c r="J11" s="130">
        <v>24.5</v>
      </c>
      <c r="K11" s="131" t="str">
        <f t="shared" si="1"/>
        <v/>
      </c>
      <c r="L11" s="130">
        <v>24.5</v>
      </c>
      <c r="M11" s="131" t="str">
        <f t="shared" si="2"/>
        <v/>
      </c>
      <c r="N11" s="130">
        <v>24.5</v>
      </c>
      <c r="O11" s="132" t="str">
        <f t="shared" si="3"/>
        <v/>
      </c>
    </row>
    <row r="12" spans="1:15" s="18" customFormat="1" ht="26.45" customHeight="1" thickBot="1" x14ac:dyDescent="0.25">
      <c r="A12" s="77" t="s">
        <v>165</v>
      </c>
      <c r="B12" s="78">
        <v>4</v>
      </c>
      <c r="C12" s="109" t="s">
        <v>62</v>
      </c>
      <c r="D12" s="114" t="s">
        <v>94</v>
      </c>
      <c r="E12" s="57" t="s">
        <v>254</v>
      </c>
      <c r="F12" s="191">
        <v>0</v>
      </c>
      <c r="G12" s="129" t="str">
        <f t="shared" si="4"/>
        <v/>
      </c>
      <c r="H12" s="130">
        <v>70</v>
      </c>
      <c r="I12" s="131" t="str">
        <f t="shared" si="0"/>
        <v/>
      </c>
      <c r="J12" s="130">
        <v>70</v>
      </c>
      <c r="K12" s="131" t="str">
        <f t="shared" si="1"/>
        <v/>
      </c>
      <c r="L12" s="130">
        <v>70</v>
      </c>
      <c r="M12" s="131" t="str">
        <f t="shared" si="2"/>
        <v/>
      </c>
      <c r="N12" s="130">
        <v>70</v>
      </c>
      <c r="O12" s="132" t="str">
        <f t="shared" si="3"/>
        <v/>
      </c>
    </row>
    <row r="13" spans="1:15" s="18" customFormat="1" ht="26.45" customHeight="1" thickBot="1" x14ac:dyDescent="0.25">
      <c r="A13" s="77" t="s">
        <v>165</v>
      </c>
      <c r="B13" s="78">
        <v>5</v>
      </c>
      <c r="C13" s="109" t="s">
        <v>151</v>
      </c>
      <c r="D13" s="114" t="s">
        <v>152</v>
      </c>
      <c r="E13" s="57" t="s">
        <v>256</v>
      </c>
      <c r="F13" s="191">
        <v>0</v>
      </c>
      <c r="G13" s="129" t="str">
        <f t="shared" si="4"/>
        <v/>
      </c>
      <c r="H13" s="130">
        <v>30</v>
      </c>
      <c r="I13" s="131" t="str">
        <f t="shared" si="0"/>
        <v/>
      </c>
      <c r="J13" s="130">
        <v>30</v>
      </c>
      <c r="K13" s="131" t="str">
        <f t="shared" si="1"/>
        <v/>
      </c>
      <c r="L13" s="130">
        <v>30</v>
      </c>
      <c r="M13" s="131" t="str">
        <f t="shared" si="2"/>
        <v/>
      </c>
      <c r="N13" s="130">
        <v>30</v>
      </c>
      <c r="O13" s="132" t="str">
        <f t="shared" si="3"/>
        <v/>
      </c>
    </row>
    <row r="14" spans="1:15" s="18" customFormat="1" ht="26.45" customHeight="1" thickBot="1" x14ac:dyDescent="0.25">
      <c r="A14" s="77" t="s">
        <v>165</v>
      </c>
      <c r="B14" s="78">
        <v>6</v>
      </c>
      <c r="C14" s="109" t="s">
        <v>63</v>
      </c>
      <c r="D14" s="114" t="s">
        <v>96</v>
      </c>
      <c r="E14" s="57" t="s">
        <v>254</v>
      </c>
      <c r="F14" s="191">
        <v>0</v>
      </c>
      <c r="G14" s="129" t="str">
        <f t="shared" si="4"/>
        <v/>
      </c>
      <c r="H14" s="130">
        <v>0</v>
      </c>
      <c r="I14" s="131" t="str">
        <f t="shared" si="0"/>
        <v/>
      </c>
      <c r="J14" s="130">
        <v>40</v>
      </c>
      <c r="K14" s="131" t="str">
        <f t="shared" si="1"/>
        <v/>
      </c>
      <c r="L14" s="130">
        <v>150</v>
      </c>
      <c r="M14" s="131" t="str">
        <f t="shared" si="2"/>
        <v/>
      </c>
      <c r="N14" s="130">
        <v>40</v>
      </c>
      <c r="O14" s="132" t="str">
        <f t="shared" si="3"/>
        <v/>
      </c>
    </row>
    <row r="15" spans="1:15" s="18" customFormat="1" ht="26.45" customHeight="1" thickBot="1" x14ac:dyDescent="0.25">
      <c r="A15" s="77" t="s">
        <v>165</v>
      </c>
      <c r="B15" s="78">
        <v>7</v>
      </c>
      <c r="C15" s="109" t="s">
        <v>64</v>
      </c>
      <c r="D15" s="116" t="s">
        <v>204</v>
      </c>
      <c r="E15" s="57" t="s">
        <v>254</v>
      </c>
      <c r="F15" s="191">
        <v>0</v>
      </c>
      <c r="G15" s="129" t="str">
        <f t="shared" si="4"/>
        <v/>
      </c>
      <c r="H15" s="130">
        <v>120</v>
      </c>
      <c r="I15" s="131" t="str">
        <f t="shared" si="0"/>
        <v/>
      </c>
      <c r="J15" s="130">
        <v>0</v>
      </c>
      <c r="K15" s="131" t="str">
        <f t="shared" si="1"/>
        <v/>
      </c>
      <c r="L15" s="130">
        <v>0</v>
      </c>
      <c r="M15" s="131" t="str">
        <f t="shared" si="2"/>
        <v/>
      </c>
      <c r="N15" s="130">
        <v>0</v>
      </c>
      <c r="O15" s="132" t="str">
        <f t="shared" si="3"/>
        <v/>
      </c>
    </row>
    <row r="16" spans="1:15" s="18" customFormat="1" ht="26.45" customHeight="1" thickBot="1" x14ac:dyDescent="0.25">
      <c r="A16" s="77" t="s">
        <v>165</v>
      </c>
      <c r="B16" s="78">
        <v>8</v>
      </c>
      <c r="C16" s="109" t="s">
        <v>3</v>
      </c>
      <c r="D16" s="114" t="s">
        <v>97</v>
      </c>
      <c r="E16" s="57" t="s">
        <v>254</v>
      </c>
      <c r="F16" s="191">
        <v>0</v>
      </c>
      <c r="G16" s="129" t="str">
        <f t="shared" si="4"/>
        <v/>
      </c>
      <c r="H16" s="130">
        <v>0</v>
      </c>
      <c r="I16" s="131" t="str">
        <f t="shared" si="0"/>
        <v/>
      </c>
      <c r="J16" s="130">
        <v>0</v>
      </c>
      <c r="K16" s="131" t="str">
        <f t="shared" si="1"/>
        <v/>
      </c>
      <c r="L16" s="130">
        <v>180</v>
      </c>
      <c r="M16" s="131" t="str">
        <f t="shared" si="2"/>
        <v/>
      </c>
      <c r="N16" s="130">
        <v>0</v>
      </c>
      <c r="O16" s="132" t="str">
        <f t="shared" si="3"/>
        <v/>
      </c>
    </row>
    <row r="17" spans="1:15" s="18" customFormat="1" ht="26.45" customHeight="1" thickBot="1" x14ac:dyDescent="0.25">
      <c r="A17" s="77" t="s">
        <v>165</v>
      </c>
      <c r="B17" s="78">
        <v>9</v>
      </c>
      <c r="C17" s="109" t="s">
        <v>65</v>
      </c>
      <c r="D17" s="114" t="s">
        <v>98</v>
      </c>
      <c r="E17" s="57" t="s">
        <v>254</v>
      </c>
      <c r="F17" s="191">
        <v>0</v>
      </c>
      <c r="G17" s="129" t="str">
        <f t="shared" si="4"/>
        <v/>
      </c>
      <c r="H17" s="130">
        <v>23</v>
      </c>
      <c r="I17" s="131" t="str">
        <f t="shared" si="0"/>
        <v/>
      </c>
      <c r="J17" s="130">
        <v>23</v>
      </c>
      <c r="K17" s="131" t="str">
        <f t="shared" si="1"/>
        <v/>
      </c>
      <c r="L17" s="130">
        <v>23</v>
      </c>
      <c r="M17" s="131" t="str">
        <f t="shared" si="2"/>
        <v/>
      </c>
      <c r="N17" s="130">
        <v>23</v>
      </c>
      <c r="O17" s="132" t="str">
        <f t="shared" si="3"/>
        <v/>
      </c>
    </row>
    <row r="18" spans="1:15" s="18" customFormat="1" ht="26.45" customHeight="1" thickBot="1" x14ac:dyDescent="0.25">
      <c r="A18" s="77" t="s">
        <v>165</v>
      </c>
      <c r="B18" s="78">
        <v>10</v>
      </c>
      <c r="C18" s="109" t="s">
        <v>66</v>
      </c>
      <c r="D18" s="116" t="s">
        <v>204</v>
      </c>
      <c r="E18" s="57" t="s">
        <v>254</v>
      </c>
      <c r="F18" s="191">
        <v>0</v>
      </c>
      <c r="G18" s="129" t="str">
        <f t="shared" si="4"/>
        <v/>
      </c>
      <c r="H18" s="130">
        <v>150</v>
      </c>
      <c r="I18" s="131" t="str">
        <f t="shared" si="0"/>
        <v/>
      </c>
      <c r="J18" s="130">
        <v>0</v>
      </c>
      <c r="K18" s="131" t="str">
        <f t="shared" si="1"/>
        <v/>
      </c>
      <c r="L18" s="130">
        <v>0</v>
      </c>
      <c r="M18" s="131" t="str">
        <f t="shared" si="2"/>
        <v/>
      </c>
      <c r="N18" s="130">
        <v>0</v>
      </c>
      <c r="O18" s="132" t="str">
        <f t="shared" si="3"/>
        <v/>
      </c>
    </row>
    <row r="19" spans="1:15" s="18" customFormat="1" ht="26.45" customHeight="1" thickBot="1" x14ac:dyDescent="0.25">
      <c r="A19" s="77" t="s">
        <v>165</v>
      </c>
      <c r="B19" s="78">
        <v>11</v>
      </c>
      <c r="C19" s="109" t="s">
        <v>67</v>
      </c>
      <c r="D19" s="116" t="s">
        <v>205</v>
      </c>
      <c r="E19" s="57" t="s">
        <v>254</v>
      </c>
      <c r="F19" s="191">
        <v>0</v>
      </c>
      <c r="G19" s="129" t="str">
        <f t="shared" si="4"/>
        <v/>
      </c>
      <c r="H19" s="130">
        <v>0</v>
      </c>
      <c r="I19" s="131" t="str">
        <f t="shared" si="0"/>
        <v/>
      </c>
      <c r="J19" s="130">
        <v>0</v>
      </c>
      <c r="K19" s="131" t="str">
        <f t="shared" si="1"/>
        <v/>
      </c>
      <c r="L19" s="130">
        <v>120</v>
      </c>
      <c r="M19" s="131" t="str">
        <f t="shared" si="2"/>
        <v/>
      </c>
      <c r="N19" s="130">
        <v>0</v>
      </c>
      <c r="O19" s="132" t="str">
        <f t="shared" si="3"/>
        <v/>
      </c>
    </row>
    <row r="20" spans="1:15" s="18" customFormat="1" ht="26.45" customHeight="1" thickBot="1" x14ac:dyDescent="0.25">
      <c r="A20" s="77" t="s">
        <v>165</v>
      </c>
      <c r="B20" s="78">
        <v>12</v>
      </c>
      <c r="C20" s="109" t="s">
        <v>68</v>
      </c>
      <c r="D20" s="116" t="s">
        <v>205</v>
      </c>
      <c r="E20" s="57" t="s">
        <v>254</v>
      </c>
      <c r="F20" s="191">
        <v>0</v>
      </c>
      <c r="G20" s="129" t="str">
        <f t="shared" si="4"/>
        <v/>
      </c>
      <c r="H20" s="130">
        <v>0</v>
      </c>
      <c r="I20" s="131" t="str">
        <f t="shared" si="0"/>
        <v/>
      </c>
      <c r="J20" s="130">
        <v>120</v>
      </c>
      <c r="K20" s="131" t="str">
        <f t="shared" si="1"/>
        <v/>
      </c>
      <c r="L20" s="130">
        <v>0</v>
      </c>
      <c r="M20" s="131" t="str">
        <f t="shared" si="2"/>
        <v/>
      </c>
      <c r="N20" s="130">
        <v>0</v>
      </c>
      <c r="O20" s="132" t="str">
        <f t="shared" si="3"/>
        <v/>
      </c>
    </row>
    <row r="21" spans="1:15" s="18" customFormat="1" ht="26.45" customHeight="1" thickBot="1" x14ac:dyDescent="0.25">
      <c r="A21" s="77" t="s">
        <v>165</v>
      </c>
      <c r="B21" s="78">
        <v>13</v>
      </c>
      <c r="C21" s="109" t="s">
        <v>69</v>
      </c>
      <c r="D21" s="114" t="s">
        <v>100</v>
      </c>
      <c r="E21" s="57" t="s">
        <v>254</v>
      </c>
      <c r="F21" s="191">
        <v>0</v>
      </c>
      <c r="G21" s="129" t="str">
        <f t="shared" si="4"/>
        <v/>
      </c>
      <c r="H21" s="130">
        <v>0</v>
      </c>
      <c r="I21" s="131" t="str">
        <f t="shared" si="0"/>
        <v/>
      </c>
      <c r="J21" s="130">
        <v>165</v>
      </c>
      <c r="K21" s="131" t="str">
        <f t="shared" si="1"/>
        <v/>
      </c>
      <c r="L21" s="130">
        <v>0</v>
      </c>
      <c r="M21" s="131" t="str">
        <f t="shared" si="2"/>
        <v/>
      </c>
      <c r="N21" s="130">
        <v>165</v>
      </c>
      <c r="O21" s="132" t="str">
        <f t="shared" si="3"/>
        <v/>
      </c>
    </row>
    <row r="22" spans="1:15" s="18" customFormat="1" ht="26.45" customHeight="1" thickBot="1" x14ac:dyDescent="0.25">
      <c r="A22" s="77" t="s">
        <v>165</v>
      </c>
      <c r="B22" s="78">
        <v>14</v>
      </c>
      <c r="C22" s="109" t="s">
        <v>70</v>
      </c>
      <c r="D22" s="114" t="s">
        <v>100</v>
      </c>
      <c r="E22" s="57" t="s">
        <v>254</v>
      </c>
      <c r="F22" s="191">
        <v>0</v>
      </c>
      <c r="G22" s="129" t="str">
        <f t="shared" si="4"/>
        <v/>
      </c>
      <c r="H22" s="130">
        <v>172.5</v>
      </c>
      <c r="I22" s="131" t="str">
        <f t="shared" si="0"/>
        <v/>
      </c>
      <c r="J22" s="130">
        <v>0</v>
      </c>
      <c r="K22" s="131" t="str">
        <f t="shared" si="1"/>
        <v/>
      </c>
      <c r="L22" s="130">
        <v>172.5</v>
      </c>
      <c r="M22" s="131" t="str">
        <f t="shared" si="2"/>
        <v/>
      </c>
      <c r="N22" s="130">
        <v>0</v>
      </c>
      <c r="O22" s="132" t="str">
        <f t="shared" si="3"/>
        <v/>
      </c>
    </row>
    <row r="23" spans="1:15" s="18" customFormat="1" ht="26.45" customHeight="1" thickBot="1" x14ac:dyDescent="0.25">
      <c r="A23" s="77" t="s">
        <v>165</v>
      </c>
      <c r="B23" s="78">
        <v>15</v>
      </c>
      <c r="C23" s="109" t="s">
        <v>4</v>
      </c>
      <c r="D23" s="114"/>
      <c r="E23" s="57" t="s">
        <v>254</v>
      </c>
      <c r="F23" s="191">
        <v>0</v>
      </c>
      <c r="G23" s="129" t="str">
        <f t="shared" si="4"/>
        <v/>
      </c>
      <c r="H23" s="130">
        <v>37.5</v>
      </c>
      <c r="I23" s="131" t="str">
        <f t="shared" si="0"/>
        <v/>
      </c>
      <c r="J23" s="130">
        <v>25</v>
      </c>
      <c r="K23" s="131" t="str">
        <f t="shared" si="1"/>
        <v/>
      </c>
      <c r="L23" s="130">
        <v>25</v>
      </c>
      <c r="M23" s="131" t="str">
        <f t="shared" si="2"/>
        <v/>
      </c>
      <c r="N23" s="130">
        <v>27.5</v>
      </c>
      <c r="O23" s="132" t="str">
        <f t="shared" si="3"/>
        <v/>
      </c>
    </row>
    <row r="24" spans="1:15" s="18" customFormat="1" ht="26.45" customHeight="1" thickBot="1" x14ac:dyDescent="0.25">
      <c r="A24" s="77" t="s">
        <v>165</v>
      </c>
      <c r="B24" s="78">
        <v>16</v>
      </c>
      <c r="C24" s="109" t="s">
        <v>5</v>
      </c>
      <c r="D24" s="116" t="s">
        <v>99</v>
      </c>
      <c r="E24" s="57" t="s">
        <v>254</v>
      </c>
      <c r="F24" s="191">
        <v>0</v>
      </c>
      <c r="G24" s="129" t="str">
        <f t="shared" si="4"/>
        <v/>
      </c>
      <c r="H24" s="130">
        <v>330.35</v>
      </c>
      <c r="I24" s="131" t="str">
        <f t="shared" si="0"/>
        <v/>
      </c>
      <c r="J24" s="130">
        <v>366</v>
      </c>
      <c r="K24" s="131" t="str">
        <f t="shared" si="1"/>
        <v/>
      </c>
      <c r="L24" s="130">
        <v>366</v>
      </c>
      <c r="M24" s="131" t="str">
        <f t="shared" si="2"/>
        <v/>
      </c>
      <c r="N24" s="130">
        <v>346</v>
      </c>
      <c r="O24" s="132" t="str">
        <f t="shared" si="3"/>
        <v/>
      </c>
    </row>
    <row r="25" spans="1:15" s="18" customFormat="1" ht="26.45" customHeight="1" thickBot="1" x14ac:dyDescent="0.25">
      <c r="A25" s="77" t="s">
        <v>165</v>
      </c>
      <c r="B25" s="78">
        <v>17</v>
      </c>
      <c r="C25" s="109" t="s">
        <v>71</v>
      </c>
      <c r="D25" s="116" t="s">
        <v>100</v>
      </c>
      <c r="E25" s="57" t="s">
        <v>254</v>
      </c>
      <c r="F25" s="191">
        <v>0</v>
      </c>
      <c r="G25" s="129" t="str">
        <f t="shared" si="4"/>
        <v/>
      </c>
      <c r="H25" s="130">
        <v>195</v>
      </c>
      <c r="I25" s="131" t="str">
        <f t="shared" si="0"/>
        <v/>
      </c>
      <c r="J25" s="130">
        <v>0</v>
      </c>
      <c r="K25" s="131" t="str">
        <f t="shared" si="1"/>
        <v/>
      </c>
      <c r="L25" s="130">
        <v>195</v>
      </c>
      <c r="M25" s="131" t="str">
        <f t="shared" si="2"/>
        <v/>
      </c>
      <c r="N25" s="130">
        <v>0</v>
      </c>
      <c r="O25" s="132" t="str">
        <f t="shared" si="3"/>
        <v/>
      </c>
    </row>
    <row r="26" spans="1:15" s="18" customFormat="1" ht="26.45" customHeight="1" thickBot="1" x14ac:dyDescent="0.25">
      <c r="A26" s="77" t="s">
        <v>165</v>
      </c>
      <c r="B26" s="78">
        <v>18</v>
      </c>
      <c r="C26" s="109" t="s">
        <v>72</v>
      </c>
      <c r="D26" s="114" t="s">
        <v>156</v>
      </c>
      <c r="E26" s="57" t="s">
        <v>254</v>
      </c>
      <c r="F26" s="191">
        <v>0</v>
      </c>
      <c r="G26" s="129" t="str">
        <f t="shared" si="4"/>
        <v/>
      </c>
      <c r="H26" s="130">
        <v>10</v>
      </c>
      <c r="I26" s="131" t="str">
        <f t="shared" si="0"/>
        <v/>
      </c>
      <c r="J26" s="130">
        <v>0</v>
      </c>
      <c r="K26" s="131" t="str">
        <f t="shared" si="1"/>
        <v/>
      </c>
      <c r="L26" s="130">
        <v>10</v>
      </c>
      <c r="M26" s="131" t="str">
        <f t="shared" si="2"/>
        <v/>
      </c>
      <c r="N26" s="130">
        <v>0</v>
      </c>
      <c r="O26" s="132" t="str">
        <f t="shared" si="3"/>
        <v/>
      </c>
    </row>
    <row r="27" spans="1:15" s="18" customFormat="1" ht="26.45" customHeight="1" thickBot="1" x14ac:dyDescent="0.25">
      <c r="A27" s="77" t="s">
        <v>165</v>
      </c>
      <c r="B27" s="78">
        <v>19</v>
      </c>
      <c r="C27" s="109" t="s">
        <v>73</v>
      </c>
      <c r="D27" s="114" t="s">
        <v>100</v>
      </c>
      <c r="E27" s="57" t="s">
        <v>254</v>
      </c>
      <c r="F27" s="191">
        <v>0</v>
      </c>
      <c r="G27" s="129" t="str">
        <f t="shared" si="4"/>
        <v/>
      </c>
      <c r="H27" s="130">
        <v>183</v>
      </c>
      <c r="I27" s="131" t="str">
        <f t="shared" si="0"/>
        <v/>
      </c>
      <c r="J27" s="130">
        <v>183</v>
      </c>
      <c r="K27" s="131" t="str">
        <f t="shared" si="1"/>
        <v/>
      </c>
      <c r="L27" s="130">
        <v>280.60000000000002</v>
      </c>
      <c r="M27" s="131" t="str">
        <f t="shared" si="2"/>
        <v/>
      </c>
      <c r="N27" s="130">
        <v>183</v>
      </c>
      <c r="O27" s="132" t="str">
        <f t="shared" si="3"/>
        <v/>
      </c>
    </row>
    <row r="28" spans="1:15" s="18" customFormat="1" ht="26.45" customHeight="1" thickBot="1" x14ac:dyDescent="0.25">
      <c r="A28" s="77" t="s">
        <v>165</v>
      </c>
      <c r="B28" s="78">
        <v>20</v>
      </c>
      <c r="C28" s="109" t="s">
        <v>7</v>
      </c>
      <c r="D28" s="116" t="s">
        <v>161</v>
      </c>
      <c r="E28" s="57" t="s">
        <v>254</v>
      </c>
      <c r="F28" s="191">
        <v>0</v>
      </c>
      <c r="G28" s="129" t="str">
        <f t="shared" si="4"/>
        <v/>
      </c>
      <c r="H28" s="130">
        <v>0</v>
      </c>
      <c r="I28" s="131" t="str">
        <f t="shared" si="0"/>
        <v/>
      </c>
      <c r="J28" s="130">
        <v>0</v>
      </c>
      <c r="K28" s="131" t="str">
        <f t="shared" si="1"/>
        <v/>
      </c>
      <c r="L28" s="130">
        <v>250</v>
      </c>
      <c r="M28" s="131" t="str">
        <f t="shared" si="2"/>
        <v/>
      </c>
      <c r="N28" s="130">
        <v>0</v>
      </c>
      <c r="O28" s="132" t="str">
        <f t="shared" si="3"/>
        <v/>
      </c>
    </row>
    <row r="29" spans="1:15" s="18" customFormat="1" ht="26.45" customHeight="1" thickBot="1" x14ac:dyDescent="0.25">
      <c r="A29" s="77" t="s">
        <v>165</v>
      </c>
      <c r="B29" s="78">
        <v>21</v>
      </c>
      <c r="C29" s="109" t="s">
        <v>74</v>
      </c>
      <c r="D29" s="116" t="s">
        <v>197</v>
      </c>
      <c r="E29" s="57" t="s">
        <v>260</v>
      </c>
      <c r="F29" s="191">
        <v>0</v>
      </c>
      <c r="G29" s="129" t="str">
        <f t="shared" si="4"/>
        <v/>
      </c>
      <c r="H29" s="130">
        <v>0</v>
      </c>
      <c r="I29" s="131" t="str">
        <f t="shared" si="0"/>
        <v/>
      </c>
      <c r="J29" s="130">
        <v>0</v>
      </c>
      <c r="K29" s="131" t="str">
        <f t="shared" si="1"/>
        <v/>
      </c>
      <c r="L29" s="130">
        <v>0</v>
      </c>
      <c r="M29" s="131" t="str">
        <f t="shared" si="2"/>
        <v/>
      </c>
      <c r="N29" s="130">
        <v>20</v>
      </c>
      <c r="O29" s="132" t="str">
        <f t="shared" si="3"/>
        <v/>
      </c>
    </row>
    <row r="30" spans="1:15" s="18" customFormat="1" ht="26.45" customHeight="1" thickBot="1" x14ac:dyDescent="0.25">
      <c r="A30" s="77" t="s">
        <v>165</v>
      </c>
      <c r="B30" s="78">
        <v>22</v>
      </c>
      <c r="C30" s="109" t="s">
        <v>75</v>
      </c>
      <c r="D30" s="116" t="s">
        <v>101</v>
      </c>
      <c r="E30" s="57" t="s">
        <v>254</v>
      </c>
      <c r="F30" s="191">
        <v>0</v>
      </c>
      <c r="G30" s="129" t="str">
        <f t="shared" si="4"/>
        <v/>
      </c>
      <c r="H30" s="130">
        <v>0</v>
      </c>
      <c r="I30" s="131" t="str">
        <f t="shared" si="0"/>
        <v/>
      </c>
      <c r="J30" s="130">
        <v>0</v>
      </c>
      <c r="K30" s="131" t="str">
        <f t="shared" si="1"/>
        <v/>
      </c>
      <c r="L30" s="130">
        <v>88</v>
      </c>
      <c r="M30" s="131" t="str">
        <f t="shared" si="2"/>
        <v/>
      </c>
      <c r="N30" s="130">
        <v>0</v>
      </c>
      <c r="O30" s="132" t="str">
        <f t="shared" si="3"/>
        <v/>
      </c>
    </row>
    <row r="31" spans="1:15" s="18" customFormat="1" ht="26.45" customHeight="1" thickBot="1" x14ac:dyDescent="0.25">
      <c r="A31" s="77" t="s">
        <v>165</v>
      </c>
      <c r="B31" s="78">
        <v>23</v>
      </c>
      <c r="C31" s="109" t="s">
        <v>8</v>
      </c>
      <c r="D31" s="114" t="s">
        <v>194</v>
      </c>
      <c r="E31" s="57" t="s">
        <v>254</v>
      </c>
      <c r="F31" s="191">
        <v>0</v>
      </c>
      <c r="G31" s="129" t="str">
        <f t="shared" si="4"/>
        <v/>
      </c>
      <c r="H31" s="130">
        <v>80</v>
      </c>
      <c r="I31" s="131" t="str">
        <f t="shared" si="0"/>
        <v/>
      </c>
      <c r="J31" s="130">
        <v>80</v>
      </c>
      <c r="K31" s="131" t="str">
        <f t="shared" si="1"/>
        <v/>
      </c>
      <c r="L31" s="130">
        <v>80</v>
      </c>
      <c r="M31" s="131" t="str">
        <f t="shared" si="2"/>
        <v/>
      </c>
      <c r="N31" s="130">
        <v>80</v>
      </c>
      <c r="O31" s="132" t="str">
        <f t="shared" si="3"/>
        <v/>
      </c>
    </row>
    <row r="32" spans="1:15" s="18" customFormat="1" ht="26.45" customHeight="1" thickBot="1" x14ac:dyDescent="0.25">
      <c r="A32" s="77" t="s">
        <v>165</v>
      </c>
      <c r="B32" s="78">
        <v>24</v>
      </c>
      <c r="C32" s="109" t="s">
        <v>76</v>
      </c>
      <c r="D32" s="114" t="s">
        <v>102</v>
      </c>
      <c r="E32" s="57" t="s">
        <v>254</v>
      </c>
      <c r="F32" s="191">
        <v>0</v>
      </c>
      <c r="G32" s="129" t="str">
        <f t="shared" si="4"/>
        <v/>
      </c>
      <c r="H32" s="130">
        <v>0</v>
      </c>
      <c r="I32" s="131" t="str">
        <f t="shared" si="0"/>
        <v/>
      </c>
      <c r="J32" s="130">
        <v>11</v>
      </c>
      <c r="K32" s="131" t="str">
        <f t="shared" si="1"/>
        <v/>
      </c>
      <c r="L32" s="130">
        <v>22</v>
      </c>
      <c r="M32" s="131" t="str">
        <f t="shared" si="2"/>
        <v/>
      </c>
      <c r="N32" s="130">
        <v>11</v>
      </c>
      <c r="O32" s="132" t="str">
        <f t="shared" si="3"/>
        <v/>
      </c>
    </row>
    <row r="33" spans="1:15" s="18" customFormat="1" ht="26.45" customHeight="1" thickBot="1" x14ac:dyDescent="0.25">
      <c r="A33" s="77" t="s">
        <v>165</v>
      </c>
      <c r="B33" s="78">
        <v>25</v>
      </c>
      <c r="C33" s="109" t="s">
        <v>9</v>
      </c>
      <c r="D33" s="114" t="s">
        <v>103</v>
      </c>
      <c r="E33" s="57" t="s">
        <v>254</v>
      </c>
      <c r="F33" s="191">
        <v>0</v>
      </c>
      <c r="G33" s="129" t="str">
        <f t="shared" si="4"/>
        <v/>
      </c>
      <c r="H33" s="130">
        <v>30</v>
      </c>
      <c r="I33" s="131" t="str">
        <f t="shared" si="0"/>
        <v/>
      </c>
      <c r="J33" s="130">
        <v>60</v>
      </c>
      <c r="K33" s="131" t="str">
        <f t="shared" si="1"/>
        <v/>
      </c>
      <c r="L33" s="130">
        <v>30</v>
      </c>
      <c r="M33" s="131" t="str">
        <f t="shared" si="2"/>
        <v/>
      </c>
      <c r="N33" s="130">
        <v>45</v>
      </c>
      <c r="O33" s="132" t="str">
        <f t="shared" si="3"/>
        <v/>
      </c>
    </row>
    <row r="34" spans="1:15" s="18" customFormat="1" ht="26.45" customHeight="1" thickBot="1" x14ac:dyDescent="0.25">
      <c r="A34" s="77" t="s">
        <v>165</v>
      </c>
      <c r="B34" s="78">
        <v>26</v>
      </c>
      <c r="C34" s="109" t="s">
        <v>11</v>
      </c>
      <c r="D34" s="114" t="s">
        <v>104</v>
      </c>
      <c r="E34" s="57" t="s">
        <v>254</v>
      </c>
      <c r="F34" s="191">
        <v>0</v>
      </c>
      <c r="G34" s="129" t="str">
        <f t="shared" si="4"/>
        <v/>
      </c>
      <c r="H34" s="130">
        <v>10</v>
      </c>
      <c r="I34" s="131" t="str">
        <f t="shared" si="0"/>
        <v/>
      </c>
      <c r="J34" s="130">
        <v>15</v>
      </c>
      <c r="K34" s="131" t="str">
        <f t="shared" si="1"/>
        <v/>
      </c>
      <c r="L34" s="130">
        <v>20</v>
      </c>
      <c r="M34" s="131" t="str">
        <f t="shared" si="2"/>
        <v/>
      </c>
      <c r="N34" s="130">
        <v>30</v>
      </c>
      <c r="O34" s="132" t="str">
        <f t="shared" si="3"/>
        <v/>
      </c>
    </row>
    <row r="35" spans="1:15" s="18" customFormat="1" ht="26.45" customHeight="1" thickBot="1" x14ac:dyDescent="0.25">
      <c r="A35" s="77" t="s">
        <v>165</v>
      </c>
      <c r="B35" s="78">
        <v>27</v>
      </c>
      <c r="C35" s="109" t="s">
        <v>12</v>
      </c>
      <c r="D35" s="116" t="s">
        <v>180</v>
      </c>
      <c r="E35" s="57" t="s">
        <v>254</v>
      </c>
      <c r="F35" s="191">
        <v>0</v>
      </c>
      <c r="G35" s="129" t="str">
        <f t="shared" si="4"/>
        <v/>
      </c>
      <c r="H35" s="130">
        <v>0</v>
      </c>
      <c r="I35" s="131" t="str">
        <f t="shared" si="0"/>
        <v/>
      </c>
      <c r="J35" s="130">
        <v>120</v>
      </c>
      <c r="K35" s="131" t="str">
        <f t="shared" si="1"/>
        <v/>
      </c>
      <c r="L35" s="130">
        <v>0</v>
      </c>
      <c r="M35" s="131" t="str">
        <f t="shared" si="2"/>
        <v/>
      </c>
      <c r="N35" s="130">
        <v>120</v>
      </c>
      <c r="O35" s="132" t="str">
        <f t="shared" si="3"/>
        <v/>
      </c>
    </row>
    <row r="36" spans="1:15" s="18" customFormat="1" ht="26.45" customHeight="1" thickBot="1" x14ac:dyDescent="0.25">
      <c r="A36" s="77" t="s">
        <v>165</v>
      </c>
      <c r="B36" s="78">
        <v>28</v>
      </c>
      <c r="C36" s="109" t="s">
        <v>13</v>
      </c>
      <c r="D36" s="116" t="s">
        <v>204</v>
      </c>
      <c r="E36" s="57" t="s">
        <v>254</v>
      </c>
      <c r="F36" s="191">
        <v>0</v>
      </c>
      <c r="G36" s="129" t="str">
        <f t="shared" si="4"/>
        <v/>
      </c>
      <c r="H36" s="130">
        <v>120</v>
      </c>
      <c r="I36" s="131" t="str">
        <f t="shared" si="0"/>
        <v/>
      </c>
      <c r="J36" s="130">
        <v>120</v>
      </c>
      <c r="K36" s="131" t="str">
        <f t="shared" si="1"/>
        <v/>
      </c>
      <c r="L36" s="130">
        <v>120</v>
      </c>
      <c r="M36" s="131" t="str">
        <f t="shared" si="2"/>
        <v/>
      </c>
      <c r="N36" s="130">
        <v>120</v>
      </c>
      <c r="O36" s="132" t="str">
        <f t="shared" si="3"/>
        <v/>
      </c>
    </row>
    <row r="37" spans="1:15" s="18" customFormat="1" ht="26.45" customHeight="1" thickBot="1" x14ac:dyDescent="0.25">
      <c r="A37" s="77" t="s">
        <v>165</v>
      </c>
      <c r="B37" s="78">
        <v>29</v>
      </c>
      <c r="C37" s="109" t="s">
        <v>77</v>
      </c>
      <c r="D37" s="116" t="s">
        <v>118</v>
      </c>
      <c r="E37" s="57" t="s">
        <v>254</v>
      </c>
      <c r="F37" s="191">
        <v>0</v>
      </c>
      <c r="G37" s="129" t="str">
        <f t="shared" si="4"/>
        <v/>
      </c>
      <c r="H37" s="130">
        <v>120</v>
      </c>
      <c r="I37" s="131" t="str">
        <f t="shared" si="0"/>
        <v/>
      </c>
      <c r="J37" s="130">
        <v>150</v>
      </c>
      <c r="K37" s="131" t="str">
        <f t="shared" si="1"/>
        <v/>
      </c>
      <c r="L37" s="130">
        <v>0</v>
      </c>
      <c r="M37" s="131" t="str">
        <f t="shared" si="2"/>
        <v/>
      </c>
      <c r="N37" s="130">
        <v>0</v>
      </c>
      <c r="O37" s="132" t="str">
        <f t="shared" si="3"/>
        <v/>
      </c>
    </row>
    <row r="38" spans="1:15" s="18" customFormat="1" ht="26.45" customHeight="1" x14ac:dyDescent="0.2">
      <c r="A38" s="77" t="s">
        <v>165</v>
      </c>
      <c r="B38" s="78">
        <v>30</v>
      </c>
      <c r="C38" s="109" t="s">
        <v>14</v>
      </c>
      <c r="D38" s="114" t="s">
        <v>105</v>
      </c>
      <c r="E38" s="57" t="s">
        <v>254</v>
      </c>
      <c r="F38" s="191">
        <v>0</v>
      </c>
      <c r="G38" s="129" t="str">
        <f t="shared" si="4"/>
        <v/>
      </c>
      <c r="H38" s="130">
        <v>448</v>
      </c>
      <c r="I38" s="131" t="str">
        <f t="shared" si="0"/>
        <v/>
      </c>
      <c r="J38" s="130">
        <v>238</v>
      </c>
      <c r="K38" s="131" t="str">
        <f t="shared" si="1"/>
        <v/>
      </c>
      <c r="L38" s="130">
        <v>294</v>
      </c>
      <c r="M38" s="131" t="str">
        <f t="shared" si="2"/>
        <v/>
      </c>
      <c r="N38" s="130">
        <v>266</v>
      </c>
      <c r="O38" s="132" t="str">
        <f t="shared" si="3"/>
        <v/>
      </c>
    </row>
    <row r="39" spans="1:15" s="18" customFormat="1" ht="26.45" customHeight="1" x14ac:dyDescent="0.2">
      <c r="A39" s="77" t="s">
        <v>165</v>
      </c>
      <c r="B39" s="80" t="s">
        <v>212</v>
      </c>
      <c r="C39" s="225" t="s">
        <v>15</v>
      </c>
      <c r="D39" s="116" t="s">
        <v>106</v>
      </c>
      <c r="E39" s="244" t="s">
        <v>254</v>
      </c>
      <c r="F39" s="232">
        <v>0</v>
      </c>
      <c r="G39" s="236" t="str">
        <f>IF(OR(F39="",F39=0,F39=" "),"",F39/1000)</f>
        <v/>
      </c>
      <c r="H39" s="218">
        <v>100</v>
      </c>
      <c r="I39" s="133" t="str">
        <f>IF($D$133="","  ","  ")</f>
        <v xml:space="preserve">  </v>
      </c>
      <c r="J39" s="218">
        <v>100</v>
      </c>
      <c r="K39" s="223" t="str">
        <f>IF(OR(F39="",F39=0,),"",J39*$G39)</f>
        <v/>
      </c>
      <c r="L39" s="218">
        <v>115</v>
      </c>
      <c r="M39" s="223" t="str">
        <f t="shared" si="2"/>
        <v/>
      </c>
      <c r="N39" s="218">
        <v>100</v>
      </c>
      <c r="O39" s="249" t="str">
        <f t="shared" si="3"/>
        <v/>
      </c>
    </row>
    <row r="40" spans="1:15" s="18" customFormat="1" ht="26.45" customHeight="1" x14ac:dyDescent="0.2">
      <c r="A40" s="77" t="s">
        <v>165</v>
      </c>
      <c r="B40" s="81" t="s">
        <v>213</v>
      </c>
      <c r="C40" s="225"/>
      <c r="D40" s="116" t="s">
        <v>107</v>
      </c>
      <c r="E40" s="212"/>
      <c r="F40" s="233"/>
      <c r="G40" s="236"/>
      <c r="H40" s="218"/>
      <c r="I40" s="133" t="str">
        <f>IF($D$133="","  ","  ")</f>
        <v xml:space="preserve">  </v>
      </c>
      <c r="J40" s="218"/>
      <c r="K40" s="223"/>
      <c r="L40" s="218"/>
      <c r="M40" s="223"/>
      <c r="N40" s="218"/>
      <c r="O40" s="249"/>
    </row>
    <row r="41" spans="1:15" s="18" customFormat="1" ht="26.45" customHeight="1" x14ac:dyDescent="0.2">
      <c r="A41" s="77" t="s">
        <v>165</v>
      </c>
      <c r="B41" s="80" t="s">
        <v>214</v>
      </c>
      <c r="C41" s="225"/>
      <c r="D41" s="116" t="s">
        <v>108</v>
      </c>
      <c r="E41" s="212"/>
      <c r="F41" s="233"/>
      <c r="G41" s="236"/>
      <c r="H41" s="218"/>
      <c r="I41" s="133" t="str">
        <f>IF($D$133="","  ","  ")</f>
        <v xml:space="preserve">  </v>
      </c>
      <c r="J41" s="218"/>
      <c r="K41" s="223"/>
      <c r="L41" s="218"/>
      <c r="M41" s="223"/>
      <c r="N41" s="218"/>
      <c r="O41" s="249"/>
    </row>
    <row r="42" spans="1:15" s="18" customFormat="1" ht="34.9" customHeight="1" x14ac:dyDescent="0.2">
      <c r="A42" s="77" t="s">
        <v>165</v>
      </c>
      <c r="B42" s="81" t="s">
        <v>215</v>
      </c>
      <c r="C42" s="225"/>
      <c r="D42" s="114" t="s">
        <v>109</v>
      </c>
      <c r="E42" s="212"/>
      <c r="F42" s="233"/>
      <c r="G42" s="236"/>
      <c r="H42" s="218"/>
      <c r="I42" s="119" t="str">
        <f>IF(OR(F39="",F39=0,F39=" "),"",H39*$G39)</f>
        <v/>
      </c>
      <c r="J42" s="218"/>
      <c r="K42" s="223"/>
      <c r="L42" s="218"/>
      <c r="M42" s="223"/>
      <c r="N42" s="218"/>
      <c r="O42" s="249"/>
    </row>
    <row r="43" spans="1:15" s="18" customFormat="1" ht="26.45" customHeight="1" x14ac:dyDescent="0.2">
      <c r="A43" s="77" t="s">
        <v>165</v>
      </c>
      <c r="B43" s="80" t="s">
        <v>216</v>
      </c>
      <c r="C43" s="225"/>
      <c r="D43" s="116" t="s">
        <v>195</v>
      </c>
      <c r="E43" s="212"/>
      <c r="F43" s="233"/>
      <c r="G43" s="236"/>
      <c r="H43" s="218"/>
      <c r="I43" s="133" t="str">
        <f>IF($D$133="","  ","  ")</f>
        <v xml:space="preserve">  </v>
      </c>
      <c r="J43" s="218"/>
      <c r="K43" s="223"/>
      <c r="L43" s="218"/>
      <c r="M43" s="223"/>
      <c r="N43" s="218"/>
      <c r="O43" s="249"/>
    </row>
    <row r="44" spans="1:15" s="18" customFormat="1" ht="26.45" customHeight="1" x14ac:dyDescent="0.2">
      <c r="A44" s="77" t="s">
        <v>165</v>
      </c>
      <c r="B44" s="80" t="s">
        <v>275</v>
      </c>
      <c r="C44" s="225"/>
      <c r="D44" s="116" t="s">
        <v>278</v>
      </c>
      <c r="E44" s="212"/>
      <c r="F44" s="233"/>
      <c r="G44" s="236"/>
      <c r="H44" s="218"/>
      <c r="I44" s="133" t="str">
        <f>IF($D$133="","  ","  ")</f>
        <v xml:space="preserve">  </v>
      </c>
      <c r="J44" s="218"/>
      <c r="K44" s="223"/>
      <c r="L44" s="218"/>
      <c r="M44" s="223"/>
      <c r="N44" s="218"/>
      <c r="O44" s="249"/>
    </row>
    <row r="45" spans="1:15" s="18" customFormat="1" ht="26.45" customHeight="1" x14ac:dyDescent="0.2">
      <c r="A45" s="77" t="s">
        <v>165</v>
      </c>
      <c r="B45" s="80" t="s">
        <v>276</v>
      </c>
      <c r="C45" s="225"/>
      <c r="D45" s="116" t="s">
        <v>273</v>
      </c>
      <c r="E45" s="212"/>
      <c r="F45" s="233"/>
      <c r="G45" s="236"/>
      <c r="H45" s="218"/>
      <c r="I45" s="133" t="str">
        <f>IF($D$133="","  ","  ")</f>
        <v xml:space="preserve">  </v>
      </c>
      <c r="J45" s="218"/>
      <c r="K45" s="223"/>
      <c r="L45" s="218"/>
      <c r="M45" s="223"/>
      <c r="N45" s="218"/>
      <c r="O45" s="249"/>
    </row>
    <row r="46" spans="1:15" s="18" customFormat="1" ht="26.45" customHeight="1" x14ac:dyDescent="0.2">
      <c r="A46" s="77" t="s">
        <v>165</v>
      </c>
      <c r="B46" s="80" t="s">
        <v>277</v>
      </c>
      <c r="C46" s="225"/>
      <c r="D46" s="116" t="s">
        <v>274</v>
      </c>
      <c r="E46" s="212"/>
      <c r="F46" s="234"/>
      <c r="G46" s="237"/>
      <c r="H46" s="220"/>
      <c r="I46" s="133" t="str">
        <f>IF($D$133="","  ","  ")</f>
        <v xml:space="preserve">  </v>
      </c>
      <c r="J46" s="220"/>
      <c r="K46" s="224"/>
      <c r="L46" s="220"/>
      <c r="M46" s="224"/>
      <c r="N46" s="220"/>
      <c r="O46" s="250"/>
    </row>
    <row r="47" spans="1:15" s="18" customFormat="1" ht="26.45" customHeight="1" x14ac:dyDescent="0.2">
      <c r="A47" s="77" t="s">
        <v>165</v>
      </c>
      <c r="B47" s="78">
        <v>32</v>
      </c>
      <c r="C47" s="109" t="s">
        <v>16</v>
      </c>
      <c r="D47" s="116" t="s">
        <v>203</v>
      </c>
      <c r="E47" s="57" t="s">
        <v>254</v>
      </c>
      <c r="F47" s="103">
        <v>0</v>
      </c>
      <c r="G47" s="129" t="str">
        <f>IF(OR(F47="",F47=0,F47=" "),"",F47/1000)</f>
        <v/>
      </c>
      <c r="H47" s="130">
        <v>57.5</v>
      </c>
      <c r="I47" s="134" t="str">
        <f>IF(OR(F47="",F47=0,F47=" "),"",H47*$G47)</f>
        <v/>
      </c>
      <c r="J47" s="130">
        <v>70</v>
      </c>
      <c r="K47" s="131" t="str">
        <f>IF(OR(F47="",F47=0,),"",J47*$G47)</f>
        <v/>
      </c>
      <c r="L47" s="130">
        <v>77.5</v>
      </c>
      <c r="M47" s="131" t="str">
        <f>IF(OR(F47="",F47=0,),"",L47*$G47)</f>
        <v/>
      </c>
      <c r="N47" s="130">
        <v>57.5</v>
      </c>
      <c r="O47" s="132" t="str">
        <f>IF(OR(F47="",F47=0,),"",N47*$G47)</f>
        <v/>
      </c>
    </row>
    <row r="48" spans="1:15" s="18" customFormat="1" ht="26.45" customHeight="1" x14ac:dyDescent="0.2">
      <c r="A48" s="77" t="s">
        <v>165</v>
      </c>
      <c r="B48" s="80" t="s">
        <v>217</v>
      </c>
      <c r="C48" s="225" t="s">
        <v>17</v>
      </c>
      <c r="D48" s="114" t="s">
        <v>110</v>
      </c>
      <c r="E48" s="212" t="s">
        <v>254</v>
      </c>
      <c r="F48" s="232">
        <v>0</v>
      </c>
      <c r="G48" s="235" t="str">
        <f>IF(OR(F48="",F48=0,F48=" "),"",F48/1000)</f>
        <v/>
      </c>
      <c r="H48" s="257">
        <v>3150</v>
      </c>
      <c r="I48" s="135" t="str">
        <f>IF($D$133="","  ","  ")</f>
        <v xml:space="preserve">  </v>
      </c>
      <c r="J48" s="217">
        <v>3150</v>
      </c>
      <c r="K48" s="222" t="str">
        <f>IF(OR(F48="",F48=0,),"",J48*$G48)</f>
        <v/>
      </c>
      <c r="L48" s="217">
        <v>3150</v>
      </c>
      <c r="M48" s="222" t="str">
        <f>IF(OR(F48="",F48=0,),"",L48*$G48)</f>
        <v/>
      </c>
      <c r="N48" s="217">
        <v>3150</v>
      </c>
      <c r="O48" s="248" t="str">
        <f>IF(OR(F48="",F48=0,),"",N48*$G48)</f>
        <v/>
      </c>
    </row>
    <row r="49" spans="1:15" s="18" customFormat="1" ht="26.45" customHeight="1" x14ac:dyDescent="0.2">
      <c r="A49" s="77" t="s">
        <v>165</v>
      </c>
      <c r="B49" s="81" t="s">
        <v>218</v>
      </c>
      <c r="C49" s="225"/>
      <c r="D49" s="114" t="s">
        <v>111</v>
      </c>
      <c r="E49" s="212"/>
      <c r="F49" s="233"/>
      <c r="G49" s="236"/>
      <c r="H49" s="219"/>
      <c r="I49" s="133" t="str">
        <f>IF($D$133="","  ","  ")</f>
        <v xml:space="preserve">  </v>
      </c>
      <c r="J49" s="221"/>
      <c r="K49" s="223"/>
      <c r="L49" s="218"/>
      <c r="M49" s="223"/>
      <c r="N49" s="218"/>
      <c r="O49" s="249"/>
    </row>
    <row r="50" spans="1:15" s="18" customFormat="1" ht="37.15" customHeight="1" x14ac:dyDescent="0.2">
      <c r="A50" s="77" t="s">
        <v>165</v>
      </c>
      <c r="B50" s="80" t="s">
        <v>219</v>
      </c>
      <c r="C50" s="225"/>
      <c r="D50" s="114" t="s">
        <v>112</v>
      </c>
      <c r="E50" s="212"/>
      <c r="F50" s="233"/>
      <c r="G50" s="236"/>
      <c r="H50" s="218"/>
      <c r="I50" s="136" t="str">
        <f>IF(OR(F48="",F48=0,F48=" "),"",H48*$G48)</f>
        <v/>
      </c>
      <c r="J50" s="218"/>
      <c r="K50" s="223"/>
      <c r="L50" s="218"/>
      <c r="M50" s="223"/>
      <c r="N50" s="218"/>
      <c r="O50" s="249"/>
    </row>
    <row r="51" spans="1:15" s="18" customFormat="1" ht="26.45" customHeight="1" x14ac:dyDescent="0.2">
      <c r="A51" s="77" t="s">
        <v>165</v>
      </c>
      <c r="B51" s="81" t="s">
        <v>220</v>
      </c>
      <c r="C51" s="225"/>
      <c r="D51" s="114" t="s">
        <v>113</v>
      </c>
      <c r="E51" s="212"/>
      <c r="F51" s="233"/>
      <c r="G51" s="236"/>
      <c r="H51" s="218"/>
      <c r="I51" s="133" t="str">
        <f>IF($D$133="","  ","  ")</f>
        <v xml:space="preserve">  </v>
      </c>
      <c r="J51" s="218"/>
      <c r="K51" s="223"/>
      <c r="L51" s="218"/>
      <c r="M51" s="223"/>
      <c r="N51" s="218"/>
      <c r="O51" s="249"/>
    </row>
    <row r="52" spans="1:15" s="18" customFormat="1" ht="26.45" customHeight="1" x14ac:dyDescent="0.2">
      <c r="A52" s="77" t="s">
        <v>165</v>
      </c>
      <c r="B52" s="80" t="s">
        <v>221</v>
      </c>
      <c r="C52" s="225"/>
      <c r="D52" s="114" t="s">
        <v>114</v>
      </c>
      <c r="E52" s="212"/>
      <c r="F52" s="233"/>
      <c r="G52" s="236"/>
      <c r="H52" s="218"/>
      <c r="I52" s="133" t="str">
        <f>IF($D$133="","  ","  ")</f>
        <v xml:space="preserve">  </v>
      </c>
      <c r="J52" s="218"/>
      <c r="K52" s="223"/>
      <c r="L52" s="218"/>
      <c r="M52" s="223"/>
      <c r="N52" s="218"/>
      <c r="O52" s="249"/>
    </row>
    <row r="53" spans="1:15" s="18" customFormat="1" ht="26.45" customHeight="1" x14ac:dyDescent="0.2">
      <c r="A53" s="77" t="s">
        <v>165</v>
      </c>
      <c r="B53" s="81" t="s">
        <v>222</v>
      </c>
      <c r="C53" s="225"/>
      <c r="D53" s="114" t="s">
        <v>115</v>
      </c>
      <c r="E53" s="212"/>
      <c r="F53" s="234"/>
      <c r="G53" s="237"/>
      <c r="H53" s="220"/>
      <c r="I53" s="133" t="str">
        <f>IF($D$133="","  ","  ")</f>
        <v xml:space="preserve">  </v>
      </c>
      <c r="J53" s="220"/>
      <c r="K53" s="224"/>
      <c r="L53" s="220"/>
      <c r="M53" s="224"/>
      <c r="N53" s="220"/>
      <c r="O53" s="250"/>
    </row>
    <row r="54" spans="1:15" s="18" customFormat="1" ht="26.45" customHeight="1" x14ac:dyDescent="0.2">
      <c r="A54" s="77" t="s">
        <v>165</v>
      </c>
      <c r="B54" s="78">
        <v>34</v>
      </c>
      <c r="C54" s="109" t="s">
        <v>18</v>
      </c>
      <c r="D54" s="114" t="s">
        <v>153</v>
      </c>
      <c r="E54" s="57" t="s">
        <v>254</v>
      </c>
      <c r="F54" s="103">
        <v>0</v>
      </c>
      <c r="G54" s="129" t="str">
        <f>IF(OR(F54="",F54=0,F54=" "),"",F54/1000)</f>
        <v/>
      </c>
      <c r="H54" s="130">
        <v>270</v>
      </c>
      <c r="I54" s="131" t="str">
        <f>IF(OR(F54="",F54=0,F54=" "),"",H54*$G54)</f>
        <v/>
      </c>
      <c r="J54" s="130">
        <v>280.8</v>
      </c>
      <c r="K54" s="131" t="str">
        <f>IF(OR(F54="",F54=0,),"",J54*$G54)</f>
        <v/>
      </c>
      <c r="L54" s="130">
        <v>54</v>
      </c>
      <c r="M54" s="131" t="str">
        <f>IF(OR(F54="",F54=0,),"",L54*$G54)</f>
        <v/>
      </c>
      <c r="N54" s="130">
        <v>108</v>
      </c>
      <c r="O54" s="132" t="str">
        <f>IF(OR(F54="",F54=0,),"",N54*$G54)</f>
        <v/>
      </c>
    </row>
    <row r="55" spans="1:15" s="18" customFormat="1" ht="26.45" customHeight="1" x14ac:dyDescent="0.2">
      <c r="A55" s="77" t="s">
        <v>165</v>
      </c>
      <c r="B55" s="78">
        <v>35</v>
      </c>
      <c r="C55" s="109" t="s">
        <v>19</v>
      </c>
      <c r="D55" s="114" t="s">
        <v>181</v>
      </c>
      <c r="E55" s="57" t="s">
        <v>254</v>
      </c>
      <c r="F55" s="103">
        <v>0</v>
      </c>
      <c r="G55" s="129" t="str">
        <f t="shared" ref="G55:G74" si="5">IF(OR(F55="",F55=0,F55=" "),"",F55/1000)</f>
        <v/>
      </c>
      <c r="H55" s="130">
        <v>200</v>
      </c>
      <c r="I55" s="131" t="str">
        <f t="shared" ref="I55:I74" si="6">IF(OR(F55="",F55=0,F55=" "),"",H55*$G55)</f>
        <v/>
      </c>
      <c r="J55" s="130">
        <v>200</v>
      </c>
      <c r="K55" s="131" t="str">
        <f t="shared" ref="K55:K75" si="7">IF(OR(F55="",F55=0,),"",J55*$G55)</f>
        <v/>
      </c>
      <c r="L55" s="130">
        <v>200</v>
      </c>
      <c r="M55" s="131" t="str">
        <f t="shared" ref="M55:M75" si="8">IF(OR(F55="",F55=0,),"",L55*$G55)</f>
        <v/>
      </c>
      <c r="N55" s="130">
        <v>0</v>
      </c>
      <c r="O55" s="132" t="str">
        <f t="shared" ref="O55:O75" si="9">IF(OR(F55="",F55=0,),"",N55*$G55)</f>
        <v/>
      </c>
    </row>
    <row r="56" spans="1:15" s="18" customFormat="1" ht="26.45" customHeight="1" x14ac:dyDescent="0.2">
      <c r="A56" s="77" t="s">
        <v>165</v>
      </c>
      <c r="B56" s="78">
        <v>36</v>
      </c>
      <c r="C56" s="109" t="s">
        <v>78</v>
      </c>
      <c r="D56" s="116" t="s">
        <v>158</v>
      </c>
      <c r="E56" s="57" t="s">
        <v>254</v>
      </c>
      <c r="F56" s="103">
        <v>0</v>
      </c>
      <c r="G56" s="129" t="str">
        <f t="shared" si="5"/>
        <v/>
      </c>
      <c r="H56" s="130">
        <v>0</v>
      </c>
      <c r="I56" s="131" t="str">
        <f t="shared" si="6"/>
        <v/>
      </c>
      <c r="J56" s="130">
        <v>97.6</v>
      </c>
      <c r="K56" s="131" t="str">
        <f t="shared" si="7"/>
        <v/>
      </c>
      <c r="L56" s="130">
        <v>0</v>
      </c>
      <c r="M56" s="131" t="str">
        <f t="shared" si="8"/>
        <v/>
      </c>
      <c r="N56" s="130">
        <v>183</v>
      </c>
      <c r="O56" s="132" t="str">
        <f t="shared" si="9"/>
        <v/>
      </c>
    </row>
    <row r="57" spans="1:15" s="18" customFormat="1" ht="26.45" customHeight="1" x14ac:dyDescent="0.2">
      <c r="A57" s="77" t="s">
        <v>165</v>
      </c>
      <c r="B57" s="78">
        <v>37</v>
      </c>
      <c r="C57" s="109" t="s">
        <v>79</v>
      </c>
      <c r="D57" s="114" t="s">
        <v>95</v>
      </c>
      <c r="E57" s="57" t="s">
        <v>256</v>
      </c>
      <c r="F57" s="103">
        <v>0</v>
      </c>
      <c r="G57" s="129" t="str">
        <f t="shared" si="5"/>
        <v/>
      </c>
      <c r="H57" s="130">
        <v>105</v>
      </c>
      <c r="I57" s="131" t="str">
        <f t="shared" si="6"/>
        <v/>
      </c>
      <c r="J57" s="130">
        <v>50</v>
      </c>
      <c r="K57" s="131" t="str">
        <f t="shared" si="7"/>
        <v/>
      </c>
      <c r="L57" s="130">
        <v>170</v>
      </c>
      <c r="M57" s="131" t="str">
        <f t="shared" si="8"/>
        <v/>
      </c>
      <c r="N57" s="130">
        <v>100</v>
      </c>
      <c r="O57" s="132" t="str">
        <f t="shared" si="9"/>
        <v/>
      </c>
    </row>
    <row r="58" spans="1:15" s="18" customFormat="1" ht="26.45" customHeight="1" x14ac:dyDescent="0.2">
      <c r="A58" s="77" t="s">
        <v>165</v>
      </c>
      <c r="B58" s="78">
        <v>38</v>
      </c>
      <c r="C58" s="109" t="s">
        <v>80</v>
      </c>
      <c r="D58" s="114" t="s">
        <v>116</v>
      </c>
      <c r="E58" s="57" t="s">
        <v>254</v>
      </c>
      <c r="F58" s="103">
        <v>0</v>
      </c>
      <c r="G58" s="129" t="str">
        <f t="shared" si="5"/>
        <v/>
      </c>
      <c r="H58" s="130">
        <v>0</v>
      </c>
      <c r="I58" s="131" t="str">
        <f t="shared" si="6"/>
        <v/>
      </c>
      <c r="J58" s="130">
        <v>150</v>
      </c>
      <c r="K58" s="131" t="str">
        <f t="shared" si="7"/>
        <v/>
      </c>
      <c r="L58" s="130">
        <v>150</v>
      </c>
      <c r="M58" s="131" t="str">
        <f t="shared" si="8"/>
        <v/>
      </c>
      <c r="N58" s="130">
        <v>150</v>
      </c>
      <c r="O58" s="132" t="str">
        <f t="shared" si="9"/>
        <v/>
      </c>
    </row>
    <row r="59" spans="1:15" s="18" customFormat="1" ht="26.45" customHeight="1" x14ac:dyDescent="0.2">
      <c r="A59" s="77" t="s">
        <v>165</v>
      </c>
      <c r="B59" s="78">
        <v>39</v>
      </c>
      <c r="C59" s="109" t="s">
        <v>20</v>
      </c>
      <c r="D59" s="116" t="s">
        <v>159</v>
      </c>
      <c r="E59" s="57" t="s">
        <v>254</v>
      </c>
      <c r="F59" s="103">
        <v>0</v>
      </c>
      <c r="G59" s="129" t="str">
        <f t="shared" si="5"/>
        <v/>
      </c>
      <c r="H59" s="130">
        <v>246</v>
      </c>
      <c r="I59" s="131" t="str">
        <f t="shared" si="6"/>
        <v/>
      </c>
      <c r="J59" s="130">
        <v>443</v>
      </c>
      <c r="K59" s="131" t="str">
        <f t="shared" si="7"/>
        <v/>
      </c>
      <c r="L59" s="130">
        <v>320</v>
      </c>
      <c r="M59" s="131" t="str">
        <f t="shared" si="8"/>
        <v/>
      </c>
      <c r="N59" s="130">
        <v>344</v>
      </c>
      <c r="O59" s="132" t="str">
        <f t="shared" si="9"/>
        <v/>
      </c>
    </row>
    <row r="60" spans="1:15" s="18" customFormat="1" ht="26.45" customHeight="1" x14ac:dyDescent="0.2">
      <c r="A60" s="77" t="s">
        <v>165</v>
      </c>
      <c r="B60" s="78">
        <v>40</v>
      </c>
      <c r="C60" s="109" t="s">
        <v>81</v>
      </c>
      <c r="D60" s="114" t="s">
        <v>117</v>
      </c>
      <c r="E60" s="57" t="s">
        <v>254</v>
      </c>
      <c r="F60" s="103">
        <v>0</v>
      </c>
      <c r="G60" s="129" t="str">
        <f t="shared" si="5"/>
        <v/>
      </c>
      <c r="H60" s="130">
        <v>20</v>
      </c>
      <c r="I60" s="131" t="str">
        <f t="shared" si="6"/>
        <v/>
      </c>
      <c r="J60" s="130">
        <v>0</v>
      </c>
      <c r="K60" s="131" t="str">
        <f t="shared" si="7"/>
        <v/>
      </c>
      <c r="L60" s="130">
        <v>20</v>
      </c>
      <c r="M60" s="131" t="str">
        <f t="shared" si="8"/>
        <v/>
      </c>
      <c r="N60" s="130">
        <v>0</v>
      </c>
      <c r="O60" s="132" t="str">
        <f t="shared" si="9"/>
        <v/>
      </c>
    </row>
    <row r="61" spans="1:15" s="18" customFormat="1" ht="26.45" customHeight="1" x14ac:dyDescent="0.2">
      <c r="A61" s="77" t="s">
        <v>165</v>
      </c>
      <c r="B61" s="78">
        <v>41</v>
      </c>
      <c r="C61" s="109" t="s">
        <v>21</v>
      </c>
      <c r="D61" s="116" t="s">
        <v>154</v>
      </c>
      <c r="E61" s="57" t="s">
        <v>254</v>
      </c>
      <c r="F61" s="103">
        <v>0</v>
      </c>
      <c r="G61" s="129" t="str">
        <f t="shared" si="5"/>
        <v/>
      </c>
      <c r="H61" s="130">
        <v>300</v>
      </c>
      <c r="I61" s="131" t="str">
        <f t="shared" si="6"/>
        <v/>
      </c>
      <c r="J61" s="130">
        <v>300</v>
      </c>
      <c r="K61" s="131" t="str">
        <f t="shared" si="7"/>
        <v/>
      </c>
      <c r="L61" s="130">
        <v>300</v>
      </c>
      <c r="M61" s="131" t="str">
        <f t="shared" si="8"/>
        <v/>
      </c>
      <c r="N61" s="130">
        <v>300</v>
      </c>
      <c r="O61" s="132" t="str">
        <f t="shared" si="9"/>
        <v/>
      </c>
    </row>
    <row r="62" spans="1:15" s="18" customFormat="1" ht="26.45" customHeight="1" x14ac:dyDescent="0.2">
      <c r="A62" s="77" t="s">
        <v>165</v>
      </c>
      <c r="B62" s="78">
        <v>42</v>
      </c>
      <c r="C62" s="109" t="s">
        <v>22</v>
      </c>
      <c r="D62" s="116" t="s">
        <v>205</v>
      </c>
      <c r="E62" s="57" t="s">
        <v>254</v>
      </c>
      <c r="F62" s="103">
        <v>0</v>
      </c>
      <c r="G62" s="129" t="str">
        <f t="shared" si="5"/>
        <v/>
      </c>
      <c r="H62" s="130">
        <v>255</v>
      </c>
      <c r="I62" s="131" t="str">
        <f t="shared" si="6"/>
        <v/>
      </c>
      <c r="J62" s="130">
        <v>120</v>
      </c>
      <c r="K62" s="131" t="str">
        <f t="shared" si="7"/>
        <v/>
      </c>
      <c r="L62" s="130">
        <v>10</v>
      </c>
      <c r="M62" s="131" t="str">
        <f t="shared" si="8"/>
        <v/>
      </c>
      <c r="N62" s="130">
        <v>255</v>
      </c>
      <c r="O62" s="132" t="str">
        <f t="shared" si="9"/>
        <v/>
      </c>
    </row>
    <row r="63" spans="1:15" s="18" customFormat="1" ht="26.45" customHeight="1" x14ac:dyDescent="0.2">
      <c r="A63" s="77" t="s">
        <v>165</v>
      </c>
      <c r="B63" s="78">
        <v>43</v>
      </c>
      <c r="C63" s="109" t="s">
        <v>82</v>
      </c>
      <c r="D63" s="114" t="s">
        <v>206</v>
      </c>
      <c r="E63" s="57" t="s">
        <v>254</v>
      </c>
      <c r="F63" s="103">
        <v>0</v>
      </c>
      <c r="G63" s="129" t="str">
        <f t="shared" si="5"/>
        <v/>
      </c>
      <c r="H63" s="130">
        <v>0</v>
      </c>
      <c r="I63" s="131" t="str">
        <f t="shared" si="6"/>
        <v/>
      </c>
      <c r="J63" s="130">
        <v>0</v>
      </c>
      <c r="K63" s="131" t="str">
        <f t="shared" si="7"/>
        <v/>
      </c>
      <c r="L63" s="130">
        <v>10</v>
      </c>
      <c r="M63" s="131" t="str">
        <f t="shared" si="8"/>
        <v/>
      </c>
      <c r="N63" s="130">
        <v>0</v>
      </c>
      <c r="O63" s="132" t="str">
        <f t="shared" si="9"/>
        <v/>
      </c>
    </row>
    <row r="64" spans="1:15" s="18" customFormat="1" ht="26.45" customHeight="1" x14ac:dyDescent="0.2">
      <c r="A64" s="77" t="s">
        <v>165</v>
      </c>
      <c r="B64" s="78">
        <v>44</v>
      </c>
      <c r="C64" s="109" t="s">
        <v>24</v>
      </c>
      <c r="D64" s="116" t="s">
        <v>196</v>
      </c>
      <c r="E64" s="57" t="s">
        <v>260</v>
      </c>
      <c r="F64" s="103">
        <v>0</v>
      </c>
      <c r="G64" s="129" t="str">
        <f t="shared" si="5"/>
        <v/>
      </c>
      <c r="H64" s="130">
        <v>200</v>
      </c>
      <c r="I64" s="131" t="str">
        <f t="shared" si="6"/>
        <v/>
      </c>
      <c r="J64" s="130">
        <v>0</v>
      </c>
      <c r="K64" s="131" t="str">
        <f t="shared" si="7"/>
        <v/>
      </c>
      <c r="L64" s="130">
        <v>0</v>
      </c>
      <c r="M64" s="131" t="str">
        <f t="shared" si="8"/>
        <v/>
      </c>
      <c r="N64" s="130">
        <v>0</v>
      </c>
      <c r="O64" s="132" t="str">
        <f t="shared" si="9"/>
        <v/>
      </c>
    </row>
    <row r="65" spans="1:15" s="18" customFormat="1" ht="26.45" customHeight="1" x14ac:dyDescent="0.2">
      <c r="A65" s="77" t="s">
        <v>165</v>
      </c>
      <c r="B65" s="78">
        <v>45</v>
      </c>
      <c r="C65" s="109" t="s">
        <v>25</v>
      </c>
      <c r="D65" s="116" t="s">
        <v>119</v>
      </c>
      <c r="E65" s="57" t="s">
        <v>254</v>
      </c>
      <c r="F65" s="103">
        <v>0</v>
      </c>
      <c r="G65" s="129" t="str">
        <f t="shared" si="5"/>
        <v/>
      </c>
      <c r="H65" s="130">
        <v>0</v>
      </c>
      <c r="I65" s="131" t="str">
        <f t="shared" si="6"/>
        <v/>
      </c>
      <c r="J65" s="130">
        <v>100</v>
      </c>
      <c r="K65" s="131" t="str">
        <f t="shared" si="7"/>
        <v/>
      </c>
      <c r="L65" s="130">
        <v>0</v>
      </c>
      <c r="M65" s="131" t="str">
        <f t="shared" si="8"/>
        <v/>
      </c>
      <c r="N65" s="130">
        <v>110</v>
      </c>
      <c r="O65" s="132" t="str">
        <f t="shared" si="9"/>
        <v/>
      </c>
    </row>
    <row r="66" spans="1:15" s="18" customFormat="1" ht="26.45" customHeight="1" x14ac:dyDescent="0.2">
      <c r="A66" s="77" t="s">
        <v>165</v>
      </c>
      <c r="B66" s="78">
        <v>46</v>
      </c>
      <c r="C66" s="109" t="s">
        <v>26</v>
      </c>
      <c r="D66" s="114" t="s">
        <v>120</v>
      </c>
      <c r="E66" s="57" t="s">
        <v>254</v>
      </c>
      <c r="F66" s="103">
        <v>0</v>
      </c>
      <c r="G66" s="129" t="str">
        <f t="shared" si="5"/>
        <v/>
      </c>
      <c r="H66" s="130">
        <v>15</v>
      </c>
      <c r="I66" s="131" t="str">
        <f t="shared" si="6"/>
        <v/>
      </c>
      <c r="J66" s="130">
        <v>10</v>
      </c>
      <c r="K66" s="131" t="str">
        <f t="shared" si="7"/>
        <v/>
      </c>
      <c r="L66" s="130">
        <v>20</v>
      </c>
      <c r="M66" s="131" t="str">
        <f t="shared" si="8"/>
        <v/>
      </c>
      <c r="N66" s="130">
        <v>15</v>
      </c>
      <c r="O66" s="132" t="str">
        <f t="shared" si="9"/>
        <v/>
      </c>
    </row>
    <row r="67" spans="1:15" s="18" customFormat="1" ht="26.45" customHeight="1" x14ac:dyDescent="0.2">
      <c r="A67" s="77" t="s">
        <v>165</v>
      </c>
      <c r="B67" s="78">
        <v>47</v>
      </c>
      <c r="C67" s="109" t="s">
        <v>27</v>
      </c>
      <c r="D67" s="114" t="s">
        <v>27</v>
      </c>
      <c r="E67" s="57" t="s">
        <v>254</v>
      </c>
      <c r="F67" s="103">
        <v>0</v>
      </c>
      <c r="G67" s="129" t="str">
        <f t="shared" si="5"/>
        <v/>
      </c>
      <c r="H67" s="130">
        <v>230</v>
      </c>
      <c r="I67" s="131" t="str">
        <f t="shared" si="6"/>
        <v/>
      </c>
      <c r="J67" s="130">
        <v>235</v>
      </c>
      <c r="K67" s="131" t="str">
        <f t="shared" si="7"/>
        <v/>
      </c>
      <c r="L67" s="130">
        <v>215</v>
      </c>
      <c r="M67" s="131" t="str">
        <f t="shared" si="8"/>
        <v/>
      </c>
      <c r="N67" s="130">
        <v>240</v>
      </c>
      <c r="O67" s="132" t="str">
        <f t="shared" si="9"/>
        <v/>
      </c>
    </row>
    <row r="68" spans="1:15" s="18" customFormat="1" ht="26.45" customHeight="1" x14ac:dyDescent="0.2">
      <c r="A68" s="77" t="s">
        <v>165</v>
      </c>
      <c r="B68" s="78">
        <v>48</v>
      </c>
      <c r="C68" s="109" t="s">
        <v>28</v>
      </c>
      <c r="D68" s="114" t="s">
        <v>121</v>
      </c>
      <c r="E68" s="57" t="s">
        <v>254</v>
      </c>
      <c r="F68" s="103">
        <v>0</v>
      </c>
      <c r="G68" s="129" t="str">
        <f t="shared" si="5"/>
        <v/>
      </c>
      <c r="H68" s="130">
        <v>0</v>
      </c>
      <c r="I68" s="131" t="str">
        <f t="shared" si="6"/>
        <v/>
      </c>
      <c r="J68" s="130">
        <v>0</v>
      </c>
      <c r="K68" s="131" t="str">
        <f t="shared" si="7"/>
        <v/>
      </c>
      <c r="L68" s="130">
        <v>10</v>
      </c>
      <c r="M68" s="131" t="str">
        <f t="shared" si="8"/>
        <v/>
      </c>
      <c r="N68" s="130">
        <v>0</v>
      </c>
      <c r="O68" s="132" t="str">
        <f t="shared" si="9"/>
        <v/>
      </c>
    </row>
    <row r="69" spans="1:15" s="18" customFormat="1" ht="26.45" customHeight="1" x14ac:dyDescent="0.2">
      <c r="A69" s="77" t="s">
        <v>165</v>
      </c>
      <c r="B69" s="78">
        <v>49</v>
      </c>
      <c r="C69" s="109" t="s">
        <v>29</v>
      </c>
      <c r="D69" s="116" t="s">
        <v>169</v>
      </c>
      <c r="E69" s="57" t="s">
        <v>260</v>
      </c>
      <c r="F69" s="103">
        <v>0</v>
      </c>
      <c r="G69" s="129" t="str">
        <f t="shared" si="5"/>
        <v/>
      </c>
      <c r="H69" s="130">
        <v>200</v>
      </c>
      <c r="I69" s="131" t="str">
        <f t="shared" si="6"/>
        <v/>
      </c>
      <c r="J69" s="130">
        <v>0</v>
      </c>
      <c r="K69" s="131" t="str">
        <f t="shared" si="7"/>
        <v/>
      </c>
      <c r="L69" s="130">
        <v>0</v>
      </c>
      <c r="M69" s="131" t="str">
        <f t="shared" si="8"/>
        <v/>
      </c>
      <c r="N69" s="130">
        <v>0</v>
      </c>
      <c r="O69" s="132" t="str">
        <f t="shared" si="9"/>
        <v/>
      </c>
    </row>
    <row r="70" spans="1:15" s="18" customFormat="1" ht="26.45" customHeight="1" x14ac:dyDescent="0.2">
      <c r="A70" s="77" t="s">
        <v>165</v>
      </c>
      <c r="B70" s="78">
        <v>50</v>
      </c>
      <c r="C70" s="109" t="s">
        <v>30</v>
      </c>
      <c r="D70" s="114" t="s">
        <v>122</v>
      </c>
      <c r="E70" s="57" t="s">
        <v>254</v>
      </c>
      <c r="F70" s="103">
        <v>0</v>
      </c>
      <c r="G70" s="129" t="str">
        <f t="shared" si="5"/>
        <v/>
      </c>
      <c r="H70" s="130">
        <v>20</v>
      </c>
      <c r="I70" s="131" t="str">
        <f t="shared" si="6"/>
        <v/>
      </c>
      <c r="J70" s="130">
        <v>10</v>
      </c>
      <c r="K70" s="131" t="str">
        <f t="shared" si="7"/>
        <v/>
      </c>
      <c r="L70" s="130">
        <v>30</v>
      </c>
      <c r="M70" s="131" t="str">
        <f t="shared" si="8"/>
        <v/>
      </c>
      <c r="N70" s="130">
        <v>10</v>
      </c>
      <c r="O70" s="132" t="str">
        <f t="shared" si="9"/>
        <v/>
      </c>
    </row>
    <row r="71" spans="1:15" s="18" customFormat="1" ht="26.45" customHeight="1" x14ac:dyDescent="0.2">
      <c r="A71" s="77" t="s">
        <v>165</v>
      </c>
      <c r="B71" s="78">
        <v>51</v>
      </c>
      <c r="C71" s="109" t="s">
        <v>31</v>
      </c>
      <c r="D71" s="116" t="s">
        <v>123</v>
      </c>
      <c r="E71" s="57" t="s">
        <v>254</v>
      </c>
      <c r="F71" s="103">
        <v>0</v>
      </c>
      <c r="G71" s="129" t="str">
        <f t="shared" si="5"/>
        <v/>
      </c>
      <c r="H71" s="130">
        <v>2110</v>
      </c>
      <c r="I71" s="131" t="str">
        <f t="shared" si="6"/>
        <v/>
      </c>
      <c r="J71" s="130">
        <v>2100</v>
      </c>
      <c r="K71" s="131" t="str">
        <f t="shared" si="7"/>
        <v/>
      </c>
      <c r="L71" s="130">
        <v>2100</v>
      </c>
      <c r="M71" s="131" t="str">
        <f t="shared" si="8"/>
        <v/>
      </c>
      <c r="N71" s="130">
        <v>2100</v>
      </c>
      <c r="O71" s="132" t="str">
        <f t="shared" si="9"/>
        <v/>
      </c>
    </row>
    <row r="72" spans="1:15" s="18" customFormat="1" ht="26.45" customHeight="1" x14ac:dyDescent="0.2">
      <c r="A72" s="77" t="s">
        <v>165</v>
      </c>
      <c r="B72" s="78">
        <v>52</v>
      </c>
      <c r="C72" s="109" t="s">
        <v>32</v>
      </c>
      <c r="D72" s="114" t="s">
        <v>124</v>
      </c>
      <c r="E72" s="57" t="s">
        <v>254</v>
      </c>
      <c r="F72" s="103">
        <v>0</v>
      </c>
      <c r="G72" s="129" t="str">
        <f t="shared" si="5"/>
        <v/>
      </c>
      <c r="H72" s="130">
        <v>10</v>
      </c>
      <c r="I72" s="131" t="str">
        <f t="shared" si="6"/>
        <v/>
      </c>
      <c r="J72" s="130">
        <v>5</v>
      </c>
      <c r="K72" s="131" t="str">
        <f t="shared" si="7"/>
        <v/>
      </c>
      <c r="L72" s="130">
        <v>15</v>
      </c>
      <c r="M72" s="131" t="str">
        <f t="shared" si="8"/>
        <v/>
      </c>
      <c r="N72" s="130">
        <v>0</v>
      </c>
      <c r="O72" s="132" t="str">
        <f t="shared" si="9"/>
        <v/>
      </c>
    </row>
    <row r="73" spans="1:15" s="18" customFormat="1" ht="26.45" customHeight="1" x14ac:dyDescent="0.2">
      <c r="A73" s="77" t="s">
        <v>165</v>
      </c>
      <c r="B73" s="78">
        <v>53</v>
      </c>
      <c r="C73" s="109" t="s">
        <v>33</v>
      </c>
      <c r="D73" s="116" t="s">
        <v>125</v>
      </c>
      <c r="E73" s="57" t="s">
        <v>254</v>
      </c>
      <c r="F73" s="103">
        <v>0</v>
      </c>
      <c r="G73" s="129" t="str">
        <f t="shared" si="5"/>
        <v/>
      </c>
      <c r="H73" s="130">
        <v>0</v>
      </c>
      <c r="I73" s="131" t="str">
        <f t="shared" si="6"/>
        <v/>
      </c>
      <c r="J73" s="130">
        <v>0</v>
      </c>
      <c r="K73" s="131" t="str">
        <f t="shared" si="7"/>
        <v/>
      </c>
      <c r="L73" s="130">
        <v>30</v>
      </c>
      <c r="M73" s="131" t="str">
        <f t="shared" si="8"/>
        <v/>
      </c>
      <c r="N73" s="130">
        <v>0</v>
      </c>
      <c r="O73" s="132" t="str">
        <f t="shared" si="9"/>
        <v/>
      </c>
    </row>
    <row r="74" spans="1:15" s="18" customFormat="1" ht="26.45" customHeight="1" x14ac:dyDescent="0.2">
      <c r="A74" s="77" t="s">
        <v>165</v>
      </c>
      <c r="B74" s="78">
        <v>54</v>
      </c>
      <c r="C74" s="109" t="s">
        <v>83</v>
      </c>
      <c r="D74" s="114" t="s">
        <v>126</v>
      </c>
      <c r="E74" s="57" t="s">
        <v>254</v>
      </c>
      <c r="F74" s="103">
        <v>0</v>
      </c>
      <c r="G74" s="129" t="str">
        <f t="shared" si="5"/>
        <v/>
      </c>
      <c r="H74" s="130">
        <v>60</v>
      </c>
      <c r="I74" s="131" t="str">
        <f t="shared" si="6"/>
        <v/>
      </c>
      <c r="J74" s="130">
        <v>0</v>
      </c>
      <c r="K74" s="131" t="str">
        <f t="shared" si="7"/>
        <v/>
      </c>
      <c r="L74" s="130">
        <v>0</v>
      </c>
      <c r="M74" s="131" t="str">
        <f t="shared" si="8"/>
        <v/>
      </c>
      <c r="N74" s="130">
        <v>0</v>
      </c>
      <c r="O74" s="132" t="str">
        <f t="shared" si="9"/>
        <v/>
      </c>
    </row>
    <row r="75" spans="1:15" s="18" customFormat="1" ht="26.45" customHeight="1" x14ac:dyDescent="0.2">
      <c r="A75" s="77" t="s">
        <v>165</v>
      </c>
      <c r="B75" s="81" t="s">
        <v>227</v>
      </c>
      <c r="C75" s="225" t="s">
        <v>34</v>
      </c>
      <c r="D75" s="116" t="s">
        <v>241</v>
      </c>
      <c r="E75" s="216" t="s">
        <v>254</v>
      </c>
      <c r="F75" s="232">
        <v>0</v>
      </c>
      <c r="G75" s="235" t="str">
        <f>IF(OR(F75="",F75=0,F75=" "),"",F75/1000)</f>
        <v/>
      </c>
      <c r="H75" s="217">
        <v>540</v>
      </c>
      <c r="I75" s="137" t="str">
        <f>IF($D$133="","  ","  ")</f>
        <v xml:space="preserve">  </v>
      </c>
      <c r="J75" s="217">
        <v>460</v>
      </c>
      <c r="K75" s="222" t="str">
        <f t="shared" si="7"/>
        <v/>
      </c>
      <c r="L75" s="217">
        <v>460</v>
      </c>
      <c r="M75" s="222" t="str">
        <f t="shared" si="8"/>
        <v/>
      </c>
      <c r="N75" s="217">
        <v>500</v>
      </c>
      <c r="O75" s="248" t="str">
        <f t="shared" si="9"/>
        <v/>
      </c>
    </row>
    <row r="76" spans="1:15" s="18" customFormat="1" ht="26.45" customHeight="1" x14ac:dyDescent="0.2">
      <c r="A76" s="77" t="s">
        <v>165</v>
      </c>
      <c r="B76" s="81" t="s">
        <v>228</v>
      </c>
      <c r="C76" s="225"/>
      <c r="D76" s="116" t="s">
        <v>242</v>
      </c>
      <c r="E76" s="216"/>
      <c r="F76" s="233"/>
      <c r="G76" s="236"/>
      <c r="H76" s="218"/>
      <c r="I76" s="137" t="str">
        <f t="shared" ref="I76:I81" si="10">IF($D$133="","  ","  ")</f>
        <v xml:space="preserve">  </v>
      </c>
      <c r="J76" s="218"/>
      <c r="K76" s="223"/>
      <c r="L76" s="218"/>
      <c r="M76" s="223"/>
      <c r="N76" s="218"/>
      <c r="O76" s="249"/>
    </row>
    <row r="77" spans="1:15" s="18" customFormat="1" ht="26.45" customHeight="1" x14ac:dyDescent="0.2">
      <c r="A77" s="77" t="s">
        <v>165</v>
      </c>
      <c r="B77" s="81" t="s">
        <v>229</v>
      </c>
      <c r="C77" s="225"/>
      <c r="D77" s="116" t="s">
        <v>243</v>
      </c>
      <c r="E77" s="216"/>
      <c r="F77" s="233"/>
      <c r="G77" s="236"/>
      <c r="H77" s="218"/>
      <c r="I77" s="137" t="str">
        <f t="shared" si="10"/>
        <v xml:space="preserve">  </v>
      </c>
      <c r="J77" s="218"/>
      <c r="K77" s="223"/>
      <c r="L77" s="218"/>
      <c r="M77" s="223"/>
      <c r="N77" s="218"/>
      <c r="O77" s="249"/>
    </row>
    <row r="78" spans="1:15" s="18" customFormat="1" ht="26.45" customHeight="1" x14ac:dyDescent="0.2">
      <c r="A78" s="77" t="s">
        <v>165</v>
      </c>
      <c r="B78" s="81" t="s">
        <v>230</v>
      </c>
      <c r="C78" s="225"/>
      <c r="D78" s="116" t="s">
        <v>244</v>
      </c>
      <c r="E78" s="216"/>
      <c r="F78" s="233"/>
      <c r="G78" s="236"/>
      <c r="H78" s="219"/>
      <c r="I78" s="137" t="str">
        <f t="shared" si="10"/>
        <v xml:space="preserve">  </v>
      </c>
      <c r="J78" s="221"/>
      <c r="K78" s="223"/>
      <c r="L78" s="218"/>
      <c r="M78" s="223"/>
      <c r="N78" s="218"/>
      <c r="O78" s="249"/>
    </row>
    <row r="79" spans="1:15" s="18" customFormat="1" ht="26.45" customHeight="1" x14ac:dyDescent="0.2">
      <c r="A79" s="77" t="s">
        <v>165</v>
      </c>
      <c r="B79" s="81" t="s">
        <v>231</v>
      </c>
      <c r="C79" s="225"/>
      <c r="D79" s="116" t="s">
        <v>245</v>
      </c>
      <c r="E79" s="216"/>
      <c r="F79" s="233"/>
      <c r="G79" s="236"/>
      <c r="H79" s="218"/>
      <c r="I79" s="137" t="str">
        <f t="shared" si="10"/>
        <v xml:space="preserve">  </v>
      </c>
      <c r="J79" s="218"/>
      <c r="K79" s="223"/>
      <c r="L79" s="218"/>
      <c r="M79" s="223"/>
      <c r="N79" s="218"/>
      <c r="O79" s="249"/>
    </row>
    <row r="80" spans="1:15" s="18" customFormat="1" ht="26.45" customHeight="1" x14ac:dyDescent="0.2">
      <c r="A80" s="77" t="s">
        <v>165</v>
      </c>
      <c r="B80" s="81" t="s">
        <v>232</v>
      </c>
      <c r="C80" s="225"/>
      <c r="D80" s="116" t="s">
        <v>246</v>
      </c>
      <c r="E80" s="216"/>
      <c r="F80" s="233"/>
      <c r="G80" s="236"/>
      <c r="H80" s="218"/>
      <c r="I80" s="137" t="str">
        <f t="shared" si="10"/>
        <v xml:space="preserve">  </v>
      </c>
      <c r="J80" s="218"/>
      <c r="K80" s="223"/>
      <c r="L80" s="218"/>
      <c r="M80" s="223"/>
      <c r="N80" s="218"/>
      <c r="O80" s="249"/>
    </row>
    <row r="81" spans="1:15" s="18" customFormat="1" ht="26.45" customHeight="1" x14ac:dyDescent="0.2">
      <c r="A81" s="77" t="s">
        <v>165</v>
      </c>
      <c r="B81" s="81" t="s">
        <v>233</v>
      </c>
      <c r="C81" s="225"/>
      <c r="D81" s="116" t="s">
        <v>247</v>
      </c>
      <c r="E81" s="216"/>
      <c r="F81" s="233"/>
      <c r="G81" s="236"/>
      <c r="H81" s="218"/>
      <c r="I81" s="137" t="str">
        <f t="shared" si="10"/>
        <v xml:space="preserve">  </v>
      </c>
      <c r="J81" s="218"/>
      <c r="K81" s="223"/>
      <c r="L81" s="218"/>
      <c r="M81" s="223"/>
      <c r="N81" s="218"/>
      <c r="O81" s="249"/>
    </row>
    <row r="82" spans="1:15" s="18" customFormat="1" ht="34.9" customHeight="1" x14ac:dyDescent="0.2">
      <c r="A82" s="77" t="s">
        <v>165</v>
      </c>
      <c r="B82" s="81" t="s">
        <v>234</v>
      </c>
      <c r="C82" s="225"/>
      <c r="D82" s="116" t="s">
        <v>267</v>
      </c>
      <c r="E82" s="216"/>
      <c r="F82" s="233"/>
      <c r="G82" s="236"/>
      <c r="H82" s="218"/>
      <c r="I82" s="137" t="str">
        <f>IF(OR(F75="",F75=0,F75=" "),"",H75*$G75)</f>
        <v/>
      </c>
      <c r="J82" s="218"/>
      <c r="K82" s="223"/>
      <c r="L82" s="218"/>
      <c r="M82" s="223"/>
      <c r="N82" s="218"/>
      <c r="O82" s="249"/>
    </row>
    <row r="83" spans="1:15" s="18" customFormat="1" ht="26.45" customHeight="1" x14ac:dyDescent="0.2">
      <c r="A83" s="77" t="s">
        <v>165</v>
      </c>
      <c r="B83" s="81" t="s">
        <v>235</v>
      </c>
      <c r="C83" s="225"/>
      <c r="D83" s="116" t="s">
        <v>253</v>
      </c>
      <c r="E83" s="216"/>
      <c r="F83" s="233"/>
      <c r="G83" s="236"/>
      <c r="H83" s="218"/>
      <c r="I83" s="137" t="str">
        <f t="shared" ref="I83:I89" si="11">IF($D$133="","  ","  ")</f>
        <v xml:space="preserve">  </v>
      </c>
      <c r="J83" s="218"/>
      <c r="K83" s="223"/>
      <c r="L83" s="218"/>
      <c r="M83" s="223"/>
      <c r="N83" s="218"/>
      <c r="O83" s="249"/>
    </row>
    <row r="84" spans="1:15" s="18" customFormat="1" ht="26.45" customHeight="1" x14ac:dyDescent="0.2">
      <c r="A84" s="77" t="s">
        <v>165</v>
      </c>
      <c r="B84" s="81" t="s">
        <v>236</v>
      </c>
      <c r="C84" s="225"/>
      <c r="D84" s="116" t="s">
        <v>248</v>
      </c>
      <c r="E84" s="216"/>
      <c r="F84" s="233"/>
      <c r="G84" s="236"/>
      <c r="H84" s="218"/>
      <c r="I84" s="137" t="str">
        <f t="shared" si="11"/>
        <v xml:space="preserve">  </v>
      </c>
      <c r="J84" s="218"/>
      <c r="K84" s="223"/>
      <c r="L84" s="218"/>
      <c r="M84" s="223"/>
      <c r="N84" s="218"/>
      <c r="O84" s="249"/>
    </row>
    <row r="85" spans="1:15" s="18" customFormat="1" ht="26.45" customHeight="1" x14ac:dyDescent="0.2">
      <c r="A85" s="77" t="s">
        <v>165</v>
      </c>
      <c r="B85" s="81" t="s">
        <v>237</v>
      </c>
      <c r="C85" s="225"/>
      <c r="D85" s="116" t="s">
        <v>249</v>
      </c>
      <c r="E85" s="216"/>
      <c r="F85" s="233"/>
      <c r="G85" s="236"/>
      <c r="H85" s="218"/>
      <c r="I85" s="137" t="str">
        <f t="shared" si="11"/>
        <v xml:space="preserve">  </v>
      </c>
      <c r="J85" s="218"/>
      <c r="K85" s="223"/>
      <c r="L85" s="218"/>
      <c r="M85" s="223"/>
      <c r="N85" s="218"/>
      <c r="O85" s="249"/>
    </row>
    <row r="86" spans="1:15" s="18" customFormat="1" ht="26.45" customHeight="1" x14ac:dyDescent="0.2">
      <c r="A86" s="77" t="s">
        <v>165</v>
      </c>
      <c r="B86" s="81" t="s">
        <v>238</v>
      </c>
      <c r="C86" s="225"/>
      <c r="D86" s="116" t="s">
        <v>250</v>
      </c>
      <c r="E86" s="216"/>
      <c r="F86" s="233"/>
      <c r="G86" s="236"/>
      <c r="H86" s="218"/>
      <c r="I86" s="137" t="str">
        <f t="shared" si="11"/>
        <v xml:space="preserve">  </v>
      </c>
      <c r="J86" s="218"/>
      <c r="K86" s="223"/>
      <c r="L86" s="218"/>
      <c r="M86" s="223"/>
      <c r="N86" s="218"/>
      <c r="O86" s="249"/>
    </row>
    <row r="87" spans="1:15" s="18" customFormat="1" ht="26.45" customHeight="1" x14ac:dyDescent="0.2">
      <c r="A87" s="77" t="s">
        <v>165</v>
      </c>
      <c r="B87" s="81" t="s">
        <v>239</v>
      </c>
      <c r="C87" s="225"/>
      <c r="D87" s="116" t="s">
        <v>251</v>
      </c>
      <c r="E87" s="216"/>
      <c r="F87" s="233"/>
      <c r="G87" s="236"/>
      <c r="H87" s="218"/>
      <c r="I87" s="137" t="str">
        <f t="shared" si="11"/>
        <v xml:space="preserve">  </v>
      </c>
      <c r="J87" s="218"/>
      <c r="K87" s="223"/>
      <c r="L87" s="218"/>
      <c r="M87" s="223"/>
      <c r="N87" s="218"/>
      <c r="O87" s="249"/>
    </row>
    <row r="88" spans="1:15" s="18" customFormat="1" ht="26.45" customHeight="1" x14ac:dyDescent="0.2">
      <c r="A88" s="77" t="s">
        <v>165</v>
      </c>
      <c r="B88" s="81" t="s">
        <v>240</v>
      </c>
      <c r="C88" s="225"/>
      <c r="D88" s="116" t="s">
        <v>252</v>
      </c>
      <c r="E88" s="216"/>
      <c r="F88" s="234"/>
      <c r="G88" s="237"/>
      <c r="H88" s="220"/>
      <c r="I88" s="137" t="str">
        <f t="shared" si="11"/>
        <v xml:space="preserve">  </v>
      </c>
      <c r="J88" s="220"/>
      <c r="K88" s="224"/>
      <c r="L88" s="220"/>
      <c r="M88" s="224"/>
      <c r="N88" s="220"/>
      <c r="O88" s="250"/>
    </row>
    <row r="89" spans="1:15" s="18" customFormat="1" ht="26.45" customHeight="1" x14ac:dyDescent="0.2">
      <c r="A89" s="77" t="s">
        <v>165</v>
      </c>
      <c r="B89" s="81" t="s">
        <v>223</v>
      </c>
      <c r="C89" s="225" t="s">
        <v>35</v>
      </c>
      <c r="D89" s="114" t="s">
        <v>128</v>
      </c>
      <c r="E89" s="216" t="s">
        <v>254</v>
      </c>
      <c r="F89" s="232">
        <v>0</v>
      </c>
      <c r="G89" s="235" t="str">
        <f>IF(OR(F89="",F89=0,F89=" "),"",F89/1000)</f>
        <v/>
      </c>
      <c r="H89" s="213">
        <v>100</v>
      </c>
      <c r="I89" s="138" t="str">
        <f t="shared" si="11"/>
        <v xml:space="preserve">  </v>
      </c>
      <c r="J89" s="213">
        <v>100</v>
      </c>
      <c r="K89" s="251" t="str">
        <f>IF(OR(F89="",F89=0,),"",J89*$G89)</f>
        <v/>
      </c>
      <c r="L89" s="213">
        <v>100</v>
      </c>
      <c r="M89" s="251" t="str">
        <f>IF(OR(F89="",F89=0,),"",L89*$G89)</f>
        <v/>
      </c>
      <c r="N89" s="213">
        <v>100</v>
      </c>
      <c r="O89" s="254" t="str">
        <f>IF(OR(F89="",F89=0,),"",N89*$G89)</f>
        <v/>
      </c>
    </row>
    <row r="90" spans="1:15" s="18" customFormat="1" ht="26.45" customHeight="1" x14ac:dyDescent="0.2">
      <c r="A90" s="77" t="s">
        <v>165</v>
      </c>
      <c r="B90" s="81" t="s">
        <v>224</v>
      </c>
      <c r="C90" s="225"/>
      <c r="D90" s="115" t="s">
        <v>127</v>
      </c>
      <c r="E90" s="216"/>
      <c r="F90" s="233"/>
      <c r="G90" s="236"/>
      <c r="H90" s="214"/>
      <c r="I90" s="139" t="str">
        <f>IF(OR(F89="",F89=0, F89=" "),"",H89*$G89)</f>
        <v/>
      </c>
      <c r="J90" s="214"/>
      <c r="K90" s="252"/>
      <c r="L90" s="214"/>
      <c r="M90" s="252"/>
      <c r="N90" s="214"/>
      <c r="O90" s="255"/>
    </row>
    <row r="91" spans="1:15" s="18" customFormat="1" ht="26.45" customHeight="1" x14ac:dyDescent="0.2">
      <c r="A91" s="77" t="s">
        <v>165</v>
      </c>
      <c r="B91" s="81" t="s">
        <v>225</v>
      </c>
      <c r="C91" s="225"/>
      <c r="D91" s="114" t="s">
        <v>129</v>
      </c>
      <c r="E91" s="216"/>
      <c r="F91" s="234"/>
      <c r="G91" s="237"/>
      <c r="H91" s="215"/>
      <c r="I91" s="140" t="str">
        <f>IF($D$133="","  ","  ")</f>
        <v xml:space="preserve">  </v>
      </c>
      <c r="J91" s="215"/>
      <c r="K91" s="253"/>
      <c r="L91" s="215"/>
      <c r="M91" s="253"/>
      <c r="N91" s="215"/>
      <c r="O91" s="256"/>
    </row>
    <row r="92" spans="1:15" s="18" customFormat="1" ht="26.45" customHeight="1" x14ac:dyDescent="0.2">
      <c r="A92" s="77" t="s">
        <v>165</v>
      </c>
      <c r="B92" s="78">
        <v>57</v>
      </c>
      <c r="C92" s="109" t="s">
        <v>36</v>
      </c>
      <c r="D92" s="116" t="s">
        <v>268</v>
      </c>
      <c r="E92" s="57" t="s">
        <v>254</v>
      </c>
      <c r="F92" s="103">
        <v>0</v>
      </c>
      <c r="G92" s="129" t="str">
        <f>IF(OR(F92="",F92=0,F92=" "),"",F92/1000)</f>
        <v/>
      </c>
      <c r="H92" s="130">
        <v>675</v>
      </c>
      <c r="I92" s="131" t="str">
        <f>IF(OR(F92="",F92=0, F92=" "),"",H92*$G92)</f>
        <v/>
      </c>
      <c r="J92" s="130">
        <v>775</v>
      </c>
      <c r="K92" s="131" t="str">
        <f>IF(OR(F92="",F92=0,),"",J92*$G92)</f>
        <v/>
      </c>
      <c r="L92" s="130">
        <v>525</v>
      </c>
      <c r="M92" s="131" t="str">
        <f>IF(OR(F92="",F92=0,),"",L92*$G92)</f>
        <v/>
      </c>
      <c r="N92" s="130">
        <v>900</v>
      </c>
      <c r="O92" s="132" t="str">
        <f>IF(OR(F92="",F92=0,),"",N92*$G92)</f>
        <v/>
      </c>
    </row>
    <row r="93" spans="1:15" s="18" customFormat="1" ht="26.45" customHeight="1" x14ac:dyDescent="0.2">
      <c r="A93" s="77" t="s">
        <v>165</v>
      </c>
      <c r="B93" s="78">
        <v>58</v>
      </c>
      <c r="C93" s="110" t="s">
        <v>84</v>
      </c>
      <c r="D93" s="117" t="s">
        <v>130</v>
      </c>
      <c r="E93" s="57" t="s">
        <v>254</v>
      </c>
      <c r="F93" s="103">
        <v>0</v>
      </c>
      <c r="G93" s="129" t="str">
        <f t="shared" ref="G93:G121" si="12">IF(OR(F93="",F93=0,F93=" "),"",F93/1000)</f>
        <v/>
      </c>
      <c r="H93" s="130">
        <v>0</v>
      </c>
      <c r="I93" s="131" t="str">
        <f t="shared" ref="I93:I121" si="13">IF(OR(F93="",F93=0, F93=" "),"",H93*$G93)</f>
        <v/>
      </c>
      <c r="J93" s="130">
        <v>0</v>
      </c>
      <c r="K93" s="131" t="str">
        <f t="shared" ref="K93:K122" si="14">IF(OR(F93="",F93=0,),"",J93*$G93)</f>
        <v/>
      </c>
      <c r="L93" s="130">
        <v>0</v>
      </c>
      <c r="M93" s="131" t="str">
        <f t="shared" ref="M93:M122" si="15">IF(OR(F93="",F93=0,),"",L93*$G93)</f>
        <v/>
      </c>
      <c r="N93" s="130">
        <v>2.5</v>
      </c>
      <c r="O93" s="132" t="str">
        <f t="shared" ref="O93:O122" si="16">IF(OR(F93="",F93=0,),"",N93*$G93)</f>
        <v/>
      </c>
    </row>
    <row r="94" spans="1:15" s="18" customFormat="1" ht="26.45" customHeight="1" x14ac:dyDescent="0.2">
      <c r="A94" s="77" t="s">
        <v>165</v>
      </c>
      <c r="B94" s="78">
        <v>59</v>
      </c>
      <c r="C94" s="109" t="s">
        <v>37</v>
      </c>
      <c r="D94" s="116" t="s">
        <v>131</v>
      </c>
      <c r="E94" s="57" t="s">
        <v>254</v>
      </c>
      <c r="F94" s="103">
        <v>0</v>
      </c>
      <c r="G94" s="129" t="str">
        <f t="shared" si="12"/>
        <v/>
      </c>
      <c r="H94" s="130">
        <v>0</v>
      </c>
      <c r="I94" s="131" t="str">
        <f t="shared" si="13"/>
        <v/>
      </c>
      <c r="J94" s="130">
        <v>88</v>
      </c>
      <c r="K94" s="131" t="str">
        <f t="shared" si="14"/>
        <v/>
      </c>
      <c r="L94" s="130">
        <v>275</v>
      </c>
      <c r="M94" s="131" t="str">
        <f t="shared" si="15"/>
        <v/>
      </c>
      <c r="N94" s="130">
        <v>253</v>
      </c>
      <c r="O94" s="132" t="str">
        <f t="shared" si="16"/>
        <v/>
      </c>
    </row>
    <row r="95" spans="1:15" s="18" customFormat="1" ht="26.45" customHeight="1" x14ac:dyDescent="0.2">
      <c r="A95" s="77" t="s">
        <v>165</v>
      </c>
      <c r="B95" s="78">
        <v>60</v>
      </c>
      <c r="C95" s="109" t="s">
        <v>38</v>
      </c>
      <c r="D95" s="116" t="s">
        <v>261</v>
      </c>
      <c r="E95" s="57" t="s">
        <v>254</v>
      </c>
      <c r="F95" s="103">
        <v>0</v>
      </c>
      <c r="G95" s="129" t="str">
        <f t="shared" si="12"/>
        <v/>
      </c>
      <c r="H95" s="130">
        <v>0</v>
      </c>
      <c r="I95" s="131" t="str">
        <f t="shared" si="13"/>
        <v/>
      </c>
      <c r="J95" s="130">
        <v>20</v>
      </c>
      <c r="K95" s="131" t="str">
        <f t="shared" si="14"/>
        <v/>
      </c>
      <c r="L95" s="130">
        <v>0</v>
      </c>
      <c r="M95" s="131" t="str">
        <f t="shared" si="15"/>
        <v/>
      </c>
      <c r="N95" s="130">
        <v>20</v>
      </c>
      <c r="O95" s="132" t="str">
        <f t="shared" si="16"/>
        <v/>
      </c>
    </row>
    <row r="96" spans="1:15" s="18" customFormat="1" ht="26.45" customHeight="1" x14ac:dyDescent="0.2">
      <c r="A96" s="77" t="s">
        <v>165</v>
      </c>
      <c r="B96" s="78">
        <v>61</v>
      </c>
      <c r="C96" s="109" t="s">
        <v>39</v>
      </c>
      <c r="D96" s="116" t="s">
        <v>177</v>
      </c>
      <c r="E96" s="57" t="s">
        <v>254</v>
      </c>
      <c r="F96" s="103">
        <v>0</v>
      </c>
      <c r="G96" s="129" t="str">
        <f t="shared" si="12"/>
        <v/>
      </c>
      <c r="H96" s="130">
        <v>120</v>
      </c>
      <c r="I96" s="131" t="str">
        <f t="shared" si="13"/>
        <v/>
      </c>
      <c r="J96" s="130">
        <v>0</v>
      </c>
      <c r="K96" s="131" t="str">
        <f t="shared" si="14"/>
        <v/>
      </c>
      <c r="L96" s="130">
        <v>120</v>
      </c>
      <c r="M96" s="131" t="str">
        <f t="shared" si="15"/>
        <v/>
      </c>
      <c r="N96" s="130">
        <v>0</v>
      </c>
      <c r="O96" s="132" t="str">
        <f t="shared" si="16"/>
        <v/>
      </c>
    </row>
    <row r="97" spans="1:15" s="18" customFormat="1" ht="26.45" customHeight="1" x14ac:dyDescent="0.2">
      <c r="A97" s="77" t="s">
        <v>165</v>
      </c>
      <c r="B97" s="78">
        <v>62</v>
      </c>
      <c r="C97" s="109" t="s">
        <v>40</v>
      </c>
      <c r="D97" s="116" t="s">
        <v>178</v>
      </c>
      <c r="E97" s="57" t="s">
        <v>254</v>
      </c>
      <c r="F97" s="103">
        <v>0</v>
      </c>
      <c r="G97" s="129" t="str">
        <f t="shared" si="12"/>
        <v/>
      </c>
      <c r="H97" s="130">
        <v>120</v>
      </c>
      <c r="I97" s="131" t="str">
        <f t="shared" si="13"/>
        <v/>
      </c>
      <c r="J97" s="130">
        <v>0</v>
      </c>
      <c r="K97" s="131" t="str">
        <f t="shared" si="14"/>
        <v/>
      </c>
      <c r="L97" s="130">
        <v>0</v>
      </c>
      <c r="M97" s="131" t="str">
        <f t="shared" si="15"/>
        <v/>
      </c>
      <c r="N97" s="130">
        <v>0</v>
      </c>
      <c r="O97" s="132" t="str">
        <f t="shared" si="16"/>
        <v/>
      </c>
    </row>
    <row r="98" spans="1:15" s="18" customFormat="1" ht="26.45" customHeight="1" x14ac:dyDescent="0.2">
      <c r="A98" s="77" t="s">
        <v>165</v>
      </c>
      <c r="B98" s="78">
        <v>63</v>
      </c>
      <c r="C98" s="109" t="s">
        <v>41</v>
      </c>
      <c r="D98" s="116" t="s">
        <v>132</v>
      </c>
      <c r="E98" s="57" t="s">
        <v>255</v>
      </c>
      <c r="F98" s="103">
        <v>0</v>
      </c>
      <c r="G98" s="129" t="str">
        <f t="shared" si="12"/>
        <v/>
      </c>
      <c r="H98" s="130">
        <v>200</v>
      </c>
      <c r="I98" s="131" t="str">
        <f t="shared" si="13"/>
        <v/>
      </c>
      <c r="J98" s="130">
        <v>70</v>
      </c>
      <c r="K98" s="131" t="str">
        <f t="shared" si="14"/>
        <v/>
      </c>
      <c r="L98" s="130">
        <v>110</v>
      </c>
      <c r="M98" s="131" t="str">
        <f t="shared" si="15"/>
        <v/>
      </c>
      <c r="N98" s="130">
        <v>250</v>
      </c>
      <c r="O98" s="132" t="str">
        <f t="shared" si="16"/>
        <v/>
      </c>
    </row>
    <row r="99" spans="1:15" s="18" customFormat="1" ht="26.45" customHeight="1" x14ac:dyDescent="0.2">
      <c r="A99" s="77" t="s">
        <v>165</v>
      </c>
      <c r="B99" s="78">
        <v>64</v>
      </c>
      <c r="C99" s="109" t="s">
        <v>42</v>
      </c>
      <c r="D99" s="116" t="s">
        <v>179</v>
      </c>
      <c r="E99" s="57" t="s">
        <v>254</v>
      </c>
      <c r="F99" s="103">
        <v>0</v>
      </c>
      <c r="G99" s="129" t="str">
        <f t="shared" si="12"/>
        <v/>
      </c>
      <c r="H99" s="130">
        <v>250</v>
      </c>
      <c r="I99" s="131" t="str">
        <f t="shared" si="13"/>
        <v/>
      </c>
      <c r="J99" s="130">
        <v>250</v>
      </c>
      <c r="K99" s="131" t="str">
        <f t="shared" si="14"/>
        <v/>
      </c>
      <c r="L99" s="130">
        <v>250</v>
      </c>
      <c r="M99" s="131" t="str">
        <f t="shared" si="15"/>
        <v/>
      </c>
      <c r="N99" s="130">
        <v>250</v>
      </c>
      <c r="O99" s="132" t="str">
        <f t="shared" si="16"/>
        <v/>
      </c>
    </row>
    <row r="100" spans="1:15" s="18" customFormat="1" ht="26.45" customHeight="1" x14ac:dyDescent="0.2">
      <c r="A100" s="77" t="s">
        <v>165</v>
      </c>
      <c r="B100" s="78">
        <v>65</v>
      </c>
      <c r="C100" s="109" t="s">
        <v>85</v>
      </c>
      <c r="D100" s="114" t="s">
        <v>206</v>
      </c>
      <c r="E100" s="57" t="s">
        <v>254</v>
      </c>
      <c r="F100" s="103">
        <v>0</v>
      </c>
      <c r="G100" s="129" t="str">
        <f t="shared" si="12"/>
        <v/>
      </c>
      <c r="H100" s="130">
        <v>0</v>
      </c>
      <c r="I100" s="131" t="str">
        <f t="shared" si="13"/>
        <v/>
      </c>
      <c r="J100" s="130">
        <v>0</v>
      </c>
      <c r="K100" s="131" t="str">
        <f t="shared" si="14"/>
        <v/>
      </c>
      <c r="L100" s="130">
        <v>0</v>
      </c>
      <c r="M100" s="131" t="str">
        <f t="shared" si="15"/>
        <v/>
      </c>
      <c r="N100" s="130">
        <v>120</v>
      </c>
      <c r="O100" s="132" t="str">
        <f t="shared" si="16"/>
        <v/>
      </c>
    </row>
    <row r="101" spans="1:15" s="18" customFormat="1" ht="26.45" customHeight="1" x14ac:dyDescent="0.2">
      <c r="A101" s="77" t="s">
        <v>165</v>
      </c>
      <c r="B101" s="78">
        <v>66</v>
      </c>
      <c r="C101" s="109" t="s">
        <v>43</v>
      </c>
      <c r="D101" s="116" t="s">
        <v>133</v>
      </c>
      <c r="E101" s="57" t="s">
        <v>254</v>
      </c>
      <c r="F101" s="103">
        <v>0</v>
      </c>
      <c r="G101" s="129" t="str">
        <f t="shared" si="12"/>
        <v/>
      </c>
      <c r="H101" s="130">
        <v>66</v>
      </c>
      <c r="I101" s="131" t="str">
        <f t="shared" si="13"/>
        <v/>
      </c>
      <c r="J101" s="130">
        <v>247</v>
      </c>
      <c r="K101" s="131" t="str">
        <f t="shared" si="14"/>
        <v/>
      </c>
      <c r="L101" s="130">
        <v>90</v>
      </c>
      <c r="M101" s="131" t="str">
        <f t="shared" si="15"/>
        <v/>
      </c>
      <c r="N101" s="130">
        <v>66</v>
      </c>
      <c r="O101" s="132" t="str">
        <f t="shared" si="16"/>
        <v/>
      </c>
    </row>
    <row r="102" spans="1:15" s="18" customFormat="1" ht="26.45" customHeight="1" x14ac:dyDescent="0.2">
      <c r="A102" s="77" t="s">
        <v>165</v>
      </c>
      <c r="B102" s="78">
        <v>67</v>
      </c>
      <c r="C102" s="109" t="s">
        <v>44</v>
      </c>
      <c r="D102" s="114" t="s">
        <v>134</v>
      </c>
      <c r="E102" s="57" t="s">
        <v>254</v>
      </c>
      <c r="F102" s="103">
        <v>0</v>
      </c>
      <c r="G102" s="129" t="str">
        <f t="shared" si="12"/>
        <v/>
      </c>
      <c r="H102" s="130">
        <v>650</v>
      </c>
      <c r="I102" s="131" t="str">
        <f t="shared" si="13"/>
        <v/>
      </c>
      <c r="J102" s="130">
        <v>540</v>
      </c>
      <c r="K102" s="131" t="str">
        <f t="shared" si="14"/>
        <v/>
      </c>
      <c r="L102" s="130">
        <v>360</v>
      </c>
      <c r="M102" s="131" t="str">
        <f t="shared" si="15"/>
        <v/>
      </c>
      <c r="N102" s="130">
        <v>350</v>
      </c>
      <c r="O102" s="132" t="str">
        <f t="shared" si="16"/>
        <v/>
      </c>
    </row>
    <row r="103" spans="1:15" s="18" customFormat="1" ht="26.45" customHeight="1" x14ac:dyDescent="0.2">
      <c r="A103" s="77" t="s">
        <v>165</v>
      </c>
      <c r="B103" s="78">
        <v>68</v>
      </c>
      <c r="C103" s="109" t="s">
        <v>45</v>
      </c>
      <c r="D103" s="116" t="s">
        <v>135</v>
      </c>
      <c r="E103" s="57" t="s">
        <v>254</v>
      </c>
      <c r="F103" s="103">
        <v>0</v>
      </c>
      <c r="G103" s="129" t="str">
        <f t="shared" si="12"/>
        <v/>
      </c>
      <c r="H103" s="130">
        <v>0</v>
      </c>
      <c r="I103" s="131" t="str">
        <f t="shared" si="13"/>
        <v/>
      </c>
      <c r="J103" s="130">
        <v>0</v>
      </c>
      <c r="K103" s="131" t="str">
        <f t="shared" si="14"/>
        <v/>
      </c>
      <c r="L103" s="130">
        <v>0</v>
      </c>
      <c r="M103" s="131" t="str">
        <f t="shared" si="15"/>
        <v/>
      </c>
      <c r="N103" s="130">
        <v>20</v>
      </c>
      <c r="O103" s="132" t="str">
        <f t="shared" si="16"/>
        <v/>
      </c>
    </row>
    <row r="104" spans="1:15" s="18" customFormat="1" ht="26.45" customHeight="1" x14ac:dyDescent="0.2">
      <c r="A104" s="77" t="s">
        <v>165</v>
      </c>
      <c r="B104" s="78">
        <v>69</v>
      </c>
      <c r="C104" s="109" t="s">
        <v>46</v>
      </c>
      <c r="D104" s="114" t="s">
        <v>136</v>
      </c>
      <c r="E104" s="57" t="s">
        <v>254</v>
      </c>
      <c r="F104" s="103">
        <v>0</v>
      </c>
      <c r="G104" s="129" t="str">
        <f t="shared" si="12"/>
        <v/>
      </c>
      <c r="H104" s="130">
        <v>320</v>
      </c>
      <c r="I104" s="131" t="str">
        <f t="shared" si="13"/>
        <v/>
      </c>
      <c r="J104" s="130">
        <v>360</v>
      </c>
      <c r="K104" s="131" t="str">
        <f t="shared" si="14"/>
        <v/>
      </c>
      <c r="L104" s="130">
        <v>300</v>
      </c>
      <c r="M104" s="131" t="str">
        <f t="shared" si="15"/>
        <v/>
      </c>
      <c r="N104" s="130">
        <v>340</v>
      </c>
      <c r="O104" s="132" t="str">
        <f t="shared" si="16"/>
        <v/>
      </c>
    </row>
    <row r="105" spans="1:15" s="18" customFormat="1" ht="26.45" customHeight="1" x14ac:dyDescent="0.2">
      <c r="A105" s="77" t="s">
        <v>165</v>
      </c>
      <c r="B105" s="78">
        <v>70</v>
      </c>
      <c r="C105" s="109" t="s">
        <v>86</v>
      </c>
      <c r="D105" s="116" t="s">
        <v>182</v>
      </c>
      <c r="E105" s="57" t="s">
        <v>254</v>
      </c>
      <c r="F105" s="103">
        <v>0</v>
      </c>
      <c r="G105" s="129" t="str">
        <f t="shared" si="12"/>
        <v/>
      </c>
      <c r="H105" s="130">
        <v>0</v>
      </c>
      <c r="I105" s="131" t="str">
        <f t="shared" si="13"/>
        <v/>
      </c>
      <c r="J105" s="130">
        <v>0</v>
      </c>
      <c r="K105" s="131" t="str">
        <f t="shared" si="14"/>
        <v/>
      </c>
      <c r="L105" s="130">
        <v>100</v>
      </c>
      <c r="M105" s="131" t="str">
        <f t="shared" si="15"/>
        <v/>
      </c>
      <c r="N105" s="130">
        <v>0</v>
      </c>
      <c r="O105" s="132" t="str">
        <f t="shared" si="16"/>
        <v/>
      </c>
    </row>
    <row r="106" spans="1:15" s="18" customFormat="1" ht="26.45" customHeight="1" x14ac:dyDescent="0.2">
      <c r="A106" s="77" t="s">
        <v>165</v>
      </c>
      <c r="B106" s="78">
        <v>71</v>
      </c>
      <c r="C106" s="109" t="s">
        <v>271</v>
      </c>
      <c r="D106" s="114" t="s">
        <v>271</v>
      </c>
      <c r="E106" s="57" t="s">
        <v>254</v>
      </c>
      <c r="F106" s="103">
        <v>0</v>
      </c>
      <c r="G106" s="129" t="str">
        <f t="shared" si="12"/>
        <v/>
      </c>
      <c r="H106" s="130">
        <v>40</v>
      </c>
      <c r="I106" s="131" t="str">
        <f t="shared" si="13"/>
        <v/>
      </c>
      <c r="J106" s="130">
        <v>40</v>
      </c>
      <c r="K106" s="131" t="str">
        <f t="shared" si="14"/>
        <v/>
      </c>
      <c r="L106" s="130">
        <v>40</v>
      </c>
      <c r="M106" s="131" t="str">
        <f t="shared" si="15"/>
        <v/>
      </c>
      <c r="N106" s="130">
        <v>40</v>
      </c>
      <c r="O106" s="132" t="str">
        <f t="shared" si="16"/>
        <v/>
      </c>
    </row>
    <row r="107" spans="1:15" s="18" customFormat="1" ht="26.45" customHeight="1" x14ac:dyDescent="0.2">
      <c r="A107" s="77" t="s">
        <v>165</v>
      </c>
      <c r="B107" s="78">
        <v>72</v>
      </c>
      <c r="C107" s="109" t="s">
        <v>272</v>
      </c>
      <c r="D107" s="114" t="s">
        <v>272</v>
      </c>
      <c r="E107" s="57" t="s">
        <v>254</v>
      </c>
      <c r="F107" s="103">
        <v>0</v>
      </c>
      <c r="G107" s="129" t="str">
        <f t="shared" si="12"/>
        <v/>
      </c>
      <c r="H107" s="130">
        <v>50</v>
      </c>
      <c r="I107" s="131" t="str">
        <f t="shared" si="13"/>
        <v/>
      </c>
      <c r="J107" s="130">
        <v>50</v>
      </c>
      <c r="K107" s="131" t="str">
        <f t="shared" si="14"/>
        <v/>
      </c>
      <c r="L107" s="130">
        <v>50</v>
      </c>
      <c r="M107" s="131" t="str">
        <f t="shared" si="15"/>
        <v/>
      </c>
      <c r="N107" s="130">
        <v>50</v>
      </c>
      <c r="O107" s="132" t="str">
        <f t="shared" si="16"/>
        <v/>
      </c>
    </row>
    <row r="108" spans="1:15" s="18" customFormat="1" ht="26.45" customHeight="1" x14ac:dyDescent="0.2">
      <c r="A108" s="77" t="s">
        <v>165</v>
      </c>
      <c r="B108" s="78">
        <v>73</v>
      </c>
      <c r="C108" s="109" t="s">
        <v>48</v>
      </c>
      <c r="D108" s="116" t="s">
        <v>137</v>
      </c>
      <c r="E108" s="57" t="s">
        <v>254</v>
      </c>
      <c r="F108" s="103">
        <v>0</v>
      </c>
      <c r="G108" s="129" t="str">
        <f t="shared" si="12"/>
        <v/>
      </c>
      <c r="H108" s="130">
        <v>15</v>
      </c>
      <c r="I108" s="131" t="str">
        <f t="shared" si="13"/>
        <v/>
      </c>
      <c r="J108" s="130">
        <v>10</v>
      </c>
      <c r="K108" s="131" t="str">
        <f t="shared" si="14"/>
        <v/>
      </c>
      <c r="L108" s="130">
        <v>0</v>
      </c>
      <c r="M108" s="131" t="str">
        <f t="shared" si="15"/>
        <v/>
      </c>
      <c r="N108" s="130">
        <v>15</v>
      </c>
      <c r="O108" s="132" t="str">
        <f t="shared" si="16"/>
        <v/>
      </c>
    </row>
    <row r="109" spans="1:15" s="18" customFormat="1" ht="26.45" customHeight="1" x14ac:dyDescent="0.2">
      <c r="A109" s="77" t="s">
        <v>165</v>
      </c>
      <c r="B109" s="78">
        <v>74</v>
      </c>
      <c r="C109" s="110" t="s">
        <v>49</v>
      </c>
      <c r="D109" s="117" t="s">
        <v>207</v>
      </c>
      <c r="E109" s="57" t="s">
        <v>254</v>
      </c>
      <c r="F109" s="103">
        <v>0</v>
      </c>
      <c r="G109" s="129" t="str">
        <f t="shared" si="12"/>
        <v/>
      </c>
      <c r="H109" s="130">
        <v>0</v>
      </c>
      <c r="I109" s="131" t="str">
        <f t="shared" si="13"/>
        <v/>
      </c>
      <c r="J109" s="130">
        <v>0</v>
      </c>
      <c r="K109" s="131" t="str">
        <f t="shared" si="14"/>
        <v/>
      </c>
      <c r="L109" s="130">
        <v>150</v>
      </c>
      <c r="M109" s="131" t="str">
        <f t="shared" si="15"/>
        <v/>
      </c>
      <c r="N109" s="130">
        <v>0</v>
      </c>
      <c r="O109" s="132" t="str">
        <f t="shared" si="16"/>
        <v/>
      </c>
    </row>
    <row r="110" spans="1:15" s="18" customFormat="1" ht="26.45" customHeight="1" x14ac:dyDescent="0.2">
      <c r="A110" s="77" t="s">
        <v>165</v>
      </c>
      <c r="B110" s="78">
        <v>75</v>
      </c>
      <c r="C110" s="109" t="s">
        <v>87</v>
      </c>
      <c r="D110" s="116" t="s">
        <v>198</v>
      </c>
      <c r="E110" s="57" t="s">
        <v>260</v>
      </c>
      <c r="F110" s="103">
        <v>0</v>
      </c>
      <c r="G110" s="129" t="str">
        <f t="shared" si="12"/>
        <v/>
      </c>
      <c r="H110" s="130">
        <v>0</v>
      </c>
      <c r="I110" s="131" t="str">
        <f t="shared" si="13"/>
        <v/>
      </c>
      <c r="J110" s="130">
        <v>260</v>
      </c>
      <c r="K110" s="131" t="str">
        <f t="shared" si="14"/>
        <v/>
      </c>
      <c r="L110" s="130">
        <v>0</v>
      </c>
      <c r="M110" s="131" t="str">
        <f t="shared" si="15"/>
        <v/>
      </c>
      <c r="N110" s="130">
        <v>180</v>
      </c>
      <c r="O110" s="132" t="str">
        <f t="shared" si="16"/>
        <v/>
      </c>
    </row>
    <row r="111" spans="1:15" s="18" customFormat="1" ht="26.45" customHeight="1" x14ac:dyDescent="0.2">
      <c r="A111" s="77" t="s">
        <v>165</v>
      </c>
      <c r="B111" s="78">
        <v>76</v>
      </c>
      <c r="C111" s="109" t="s">
        <v>88</v>
      </c>
      <c r="D111" s="117" t="s">
        <v>208</v>
      </c>
      <c r="E111" s="57" t="s">
        <v>260</v>
      </c>
      <c r="F111" s="103">
        <v>0</v>
      </c>
      <c r="G111" s="129" t="str">
        <f t="shared" si="12"/>
        <v/>
      </c>
      <c r="H111" s="130">
        <v>0</v>
      </c>
      <c r="I111" s="131" t="str">
        <f t="shared" si="13"/>
        <v/>
      </c>
      <c r="J111" s="130">
        <v>0</v>
      </c>
      <c r="K111" s="131" t="str">
        <f t="shared" si="14"/>
        <v/>
      </c>
      <c r="L111" s="130">
        <v>0</v>
      </c>
      <c r="M111" s="131" t="str">
        <f t="shared" si="15"/>
        <v/>
      </c>
      <c r="N111" s="130">
        <v>150</v>
      </c>
      <c r="O111" s="132" t="str">
        <f t="shared" si="16"/>
        <v/>
      </c>
    </row>
    <row r="112" spans="1:15" s="18" customFormat="1" ht="26.45" customHeight="1" x14ac:dyDescent="0.2">
      <c r="A112" s="77" t="s">
        <v>165</v>
      </c>
      <c r="B112" s="78">
        <v>77</v>
      </c>
      <c r="C112" s="109" t="s">
        <v>50</v>
      </c>
      <c r="D112" s="116" t="s">
        <v>138</v>
      </c>
      <c r="E112" s="57" t="s">
        <v>254</v>
      </c>
      <c r="F112" s="103">
        <v>0</v>
      </c>
      <c r="G112" s="129" t="str">
        <f t="shared" si="12"/>
        <v/>
      </c>
      <c r="H112" s="130">
        <v>60</v>
      </c>
      <c r="I112" s="131" t="str">
        <f t="shared" si="13"/>
        <v/>
      </c>
      <c r="J112" s="130">
        <v>15</v>
      </c>
      <c r="K112" s="131" t="str">
        <f t="shared" si="14"/>
        <v/>
      </c>
      <c r="L112" s="130">
        <v>120</v>
      </c>
      <c r="M112" s="131" t="str">
        <f t="shared" si="15"/>
        <v/>
      </c>
      <c r="N112" s="130">
        <v>110</v>
      </c>
      <c r="O112" s="132" t="str">
        <f t="shared" si="16"/>
        <v/>
      </c>
    </row>
    <row r="113" spans="1:15" s="18" customFormat="1" ht="26.45" customHeight="1" x14ac:dyDescent="0.2">
      <c r="A113" s="77" t="s">
        <v>165</v>
      </c>
      <c r="B113" s="78">
        <v>78</v>
      </c>
      <c r="C113" s="109" t="s">
        <v>51</v>
      </c>
      <c r="D113" s="116" t="s">
        <v>205</v>
      </c>
      <c r="E113" s="57" t="s">
        <v>254</v>
      </c>
      <c r="F113" s="103">
        <v>0</v>
      </c>
      <c r="G113" s="129" t="str">
        <f t="shared" si="12"/>
        <v/>
      </c>
      <c r="H113" s="130">
        <v>0</v>
      </c>
      <c r="I113" s="131" t="str">
        <f t="shared" si="13"/>
        <v/>
      </c>
      <c r="J113" s="130">
        <v>150</v>
      </c>
      <c r="K113" s="131" t="str">
        <f t="shared" si="14"/>
        <v/>
      </c>
      <c r="L113" s="130">
        <v>0</v>
      </c>
      <c r="M113" s="131" t="str">
        <f t="shared" si="15"/>
        <v/>
      </c>
      <c r="N113" s="130">
        <v>0</v>
      </c>
      <c r="O113" s="132" t="str">
        <f t="shared" si="16"/>
        <v/>
      </c>
    </row>
    <row r="114" spans="1:15" s="18" customFormat="1" ht="26.45" customHeight="1" x14ac:dyDescent="0.2">
      <c r="A114" s="77" t="s">
        <v>165</v>
      </c>
      <c r="B114" s="78">
        <v>79</v>
      </c>
      <c r="C114" s="109" t="s">
        <v>52</v>
      </c>
      <c r="D114" s="114" t="s">
        <v>139</v>
      </c>
      <c r="E114" s="57" t="s">
        <v>254</v>
      </c>
      <c r="F114" s="103">
        <v>0</v>
      </c>
      <c r="G114" s="129" t="str">
        <f t="shared" si="12"/>
        <v/>
      </c>
      <c r="H114" s="130">
        <v>182</v>
      </c>
      <c r="I114" s="131" t="str">
        <f t="shared" si="13"/>
        <v/>
      </c>
      <c r="J114" s="130">
        <v>182</v>
      </c>
      <c r="K114" s="131" t="str">
        <f t="shared" si="14"/>
        <v/>
      </c>
      <c r="L114" s="130">
        <v>182</v>
      </c>
      <c r="M114" s="131" t="str">
        <f t="shared" si="15"/>
        <v/>
      </c>
      <c r="N114" s="130">
        <v>182</v>
      </c>
      <c r="O114" s="132" t="str">
        <f t="shared" si="16"/>
        <v/>
      </c>
    </row>
    <row r="115" spans="1:15" s="18" customFormat="1" ht="26.45" customHeight="1" x14ac:dyDescent="0.2">
      <c r="A115" s="77" t="s">
        <v>165</v>
      </c>
      <c r="B115" s="78">
        <v>80</v>
      </c>
      <c r="C115" s="109" t="s">
        <v>53</v>
      </c>
      <c r="D115" s="114" t="s">
        <v>140</v>
      </c>
      <c r="E115" s="57" t="s">
        <v>254</v>
      </c>
      <c r="F115" s="103">
        <v>0</v>
      </c>
      <c r="G115" s="129" t="str">
        <f t="shared" si="12"/>
        <v/>
      </c>
      <c r="H115" s="130">
        <v>180</v>
      </c>
      <c r="I115" s="131" t="str">
        <f t="shared" si="13"/>
        <v/>
      </c>
      <c r="J115" s="130">
        <v>160</v>
      </c>
      <c r="K115" s="131" t="str">
        <f t="shared" si="14"/>
        <v/>
      </c>
      <c r="L115" s="130">
        <v>0</v>
      </c>
      <c r="M115" s="131" t="str">
        <f t="shared" si="15"/>
        <v/>
      </c>
      <c r="N115" s="130">
        <v>0</v>
      </c>
      <c r="O115" s="132" t="str">
        <f t="shared" si="16"/>
        <v/>
      </c>
    </row>
    <row r="116" spans="1:15" s="18" customFormat="1" ht="26.45" customHeight="1" x14ac:dyDescent="0.2">
      <c r="A116" s="77" t="s">
        <v>165</v>
      </c>
      <c r="B116" s="78">
        <v>81</v>
      </c>
      <c r="C116" s="109" t="s">
        <v>54</v>
      </c>
      <c r="D116" s="116" t="s">
        <v>157</v>
      </c>
      <c r="E116" s="57" t="s">
        <v>200</v>
      </c>
      <c r="F116" s="103">
        <v>0</v>
      </c>
      <c r="G116" s="129" t="str">
        <f>IF(OR(F116="",F116=0,F116=" "),"",F116)</f>
        <v/>
      </c>
      <c r="H116" s="130">
        <v>2</v>
      </c>
      <c r="I116" s="131" t="str">
        <f t="shared" si="13"/>
        <v/>
      </c>
      <c r="J116" s="130">
        <v>4.5</v>
      </c>
      <c r="K116" s="131" t="str">
        <f t="shared" si="14"/>
        <v/>
      </c>
      <c r="L116" s="130">
        <v>5</v>
      </c>
      <c r="M116" s="131" t="str">
        <f t="shared" si="15"/>
        <v/>
      </c>
      <c r="N116" s="130">
        <v>4.5</v>
      </c>
      <c r="O116" s="132" t="str">
        <f t="shared" si="16"/>
        <v/>
      </c>
    </row>
    <row r="117" spans="1:15" s="18" customFormat="1" ht="26.45" customHeight="1" x14ac:dyDescent="0.2">
      <c r="A117" s="77" t="s">
        <v>165</v>
      </c>
      <c r="B117" s="78">
        <v>82</v>
      </c>
      <c r="C117" s="109" t="s">
        <v>55</v>
      </c>
      <c r="D117" s="116" t="s">
        <v>141</v>
      </c>
      <c r="E117" s="57" t="s">
        <v>254</v>
      </c>
      <c r="F117" s="103">
        <v>0</v>
      </c>
      <c r="G117" s="129" t="str">
        <f t="shared" si="12"/>
        <v/>
      </c>
      <c r="H117" s="130">
        <v>103</v>
      </c>
      <c r="I117" s="131" t="str">
        <f t="shared" si="13"/>
        <v/>
      </c>
      <c r="J117" s="130">
        <v>187</v>
      </c>
      <c r="K117" s="131" t="str">
        <f t="shared" si="14"/>
        <v/>
      </c>
      <c r="L117" s="130">
        <v>0</v>
      </c>
      <c r="M117" s="131" t="str">
        <f t="shared" si="15"/>
        <v/>
      </c>
      <c r="N117" s="130">
        <v>14.66</v>
      </c>
      <c r="O117" s="132" t="str">
        <f t="shared" si="16"/>
        <v/>
      </c>
    </row>
    <row r="118" spans="1:15" s="18" customFormat="1" ht="26.45" customHeight="1" x14ac:dyDescent="0.2">
      <c r="A118" s="77" t="s">
        <v>165</v>
      </c>
      <c r="B118" s="78">
        <v>83</v>
      </c>
      <c r="C118" s="109" t="s">
        <v>56</v>
      </c>
      <c r="D118" s="114" t="s">
        <v>142</v>
      </c>
      <c r="E118" s="57" t="s">
        <v>256</v>
      </c>
      <c r="F118" s="103">
        <v>0</v>
      </c>
      <c r="G118" s="129" t="str">
        <f t="shared" si="12"/>
        <v/>
      </c>
      <c r="H118" s="130">
        <v>0</v>
      </c>
      <c r="I118" s="131" t="str">
        <f t="shared" si="13"/>
        <v/>
      </c>
      <c r="J118" s="130">
        <v>30</v>
      </c>
      <c r="K118" s="131" t="str">
        <f t="shared" si="14"/>
        <v/>
      </c>
      <c r="L118" s="130">
        <v>50</v>
      </c>
      <c r="M118" s="131" t="str">
        <f t="shared" si="15"/>
        <v/>
      </c>
      <c r="N118" s="130">
        <v>0</v>
      </c>
      <c r="O118" s="132" t="str">
        <f t="shared" si="16"/>
        <v/>
      </c>
    </row>
    <row r="119" spans="1:15" s="18" customFormat="1" ht="26.45" customHeight="1" x14ac:dyDescent="0.2">
      <c r="A119" s="77" t="s">
        <v>165</v>
      </c>
      <c r="B119" s="78">
        <v>84</v>
      </c>
      <c r="C119" s="109" t="s">
        <v>89</v>
      </c>
      <c r="D119" s="116" t="s">
        <v>143</v>
      </c>
      <c r="E119" s="57" t="s">
        <v>254</v>
      </c>
      <c r="F119" s="103">
        <v>0</v>
      </c>
      <c r="G119" s="129" t="str">
        <f t="shared" si="12"/>
        <v/>
      </c>
      <c r="H119" s="130">
        <v>60</v>
      </c>
      <c r="I119" s="131" t="str">
        <f t="shared" si="13"/>
        <v/>
      </c>
      <c r="J119" s="130">
        <v>0</v>
      </c>
      <c r="K119" s="131" t="str">
        <f t="shared" si="14"/>
        <v/>
      </c>
      <c r="L119" s="130">
        <v>0</v>
      </c>
      <c r="M119" s="131" t="str">
        <f t="shared" si="15"/>
        <v/>
      </c>
      <c r="N119" s="130">
        <v>20</v>
      </c>
      <c r="O119" s="132" t="str">
        <f t="shared" si="16"/>
        <v/>
      </c>
    </row>
    <row r="120" spans="1:15" s="18" customFormat="1" ht="26.45" customHeight="1" x14ac:dyDescent="0.2">
      <c r="A120" s="77" t="s">
        <v>165</v>
      </c>
      <c r="B120" s="78">
        <v>85</v>
      </c>
      <c r="C120" s="109" t="s">
        <v>155</v>
      </c>
      <c r="D120" s="114" t="s">
        <v>226</v>
      </c>
      <c r="E120" s="57" t="s">
        <v>254</v>
      </c>
      <c r="F120" s="103">
        <v>0</v>
      </c>
      <c r="G120" s="129" t="str">
        <f t="shared" si="12"/>
        <v/>
      </c>
      <c r="H120" s="130">
        <v>0</v>
      </c>
      <c r="I120" s="131" t="str">
        <f t="shared" si="13"/>
        <v/>
      </c>
      <c r="J120" s="130">
        <v>0</v>
      </c>
      <c r="K120" s="131" t="str">
        <f t="shared" si="14"/>
        <v/>
      </c>
      <c r="L120" s="130">
        <v>75</v>
      </c>
      <c r="M120" s="131" t="str">
        <f t="shared" si="15"/>
        <v/>
      </c>
      <c r="N120" s="130">
        <v>0</v>
      </c>
      <c r="O120" s="132" t="str">
        <f t="shared" si="16"/>
        <v/>
      </c>
    </row>
    <row r="121" spans="1:15" s="18" customFormat="1" ht="26.45" customHeight="1" x14ac:dyDescent="0.2">
      <c r="A121" s="77" t="s">
        <v>165</v>
      </c>
      <c r="B121" s="78">
        <v>86</v>
      </c>
      <c r="C121" s="109" t="s">
        <v>90</v>
      </c>
      <c r="D121" s="116" t="s">
        <v>144</v>
      </c>
      <c r="E121" s="57" t="s">
        <v>254</v>
      </c>
      <c r="F121" s="103">
        <v>0</v>
      </c>
      <c r="G121" s="129" t="str">
        <f t="shared" si="12"/>
        <v/>
      </c>
      <c r="H121" s="130">
        <v>1.2500000000000001E-2</v>
      </c>
      <c r="I121" s="131" t="str">
        <f t="shared" si="13"/>
        <v/>
      </c>
      <c r="J121" s="130">
        <v>0</v>
      </c>
      <c r="K121" s="131" t="str">
        <f t="shared" si="14"/>
        <v/>
      </c>
      <c r="L121" s="130">
        <v>1.2500000000000001E-2</v>
      </c>
      <c r="M121" s="131" t="str">
        <f t="shared" si="15"/>
        <v/>
      </c>
      <c r="N121" s="130">
        <v>0</v>
      </c>
      <c r="O121" s="132" t="str">
        <f t="shared" si="16"/>
        <v/>
      </c>
    </row>
    <row r="122" spans="1:15" s="18" customFormat="1" ht="26.45" customHeight="1" x14ac:dyDescent="0.2">
      <c r="A122" s="77" t="s">
        <v>165</v>
      </c>
      <c r="B122" s="78">
        <v>87</v>
      </c>
      <c r="C122" s="111" t="s">
        <v>170</v>
      </c>
      <c r="D122" s="114" t="s">
        <v>166</v>
      </c>
      <c r="E122" s="216" t="s">
        <v>254</v>
      </c>
      <c r="F122" s="232">
        <v>0</v>
      </c>
      <c r="G122" s="235" t="str">
        <f>IF(OR(F122="",F122=0,F122=" "),"",F122/1000)</f>
        <v/>
      </c>
      <c r="H122" s="213">
        <v>195</v>
      </c>
      <c r="I122" s="134" t="str">
        <f>IF($D$133="","  ","  ")</f>
        <v xml:space="preserve">  </v>
      </c>
      <c r="J122" s="213">
        <v>201.2</v>
      </c>
      <c r="K122" s="222" t="str">
        <f t="shared" si="14"/>
        <v/>
      </c>
      <c r="L122" s="213">
        <v>195</v>
      </c>
      <c r="M122" s="222" t="str">
        <f t="shared" si="15"/>
        <v/>
      </c>
      <c r="N122" s="213">
        <v>260</v>
      </c>
      <c r="O122" s="248" t="str">
        <f t="shared" si="16"/>
        <v/>
      </c>
    </row>
    <row r="123" spans="1:15" s="18" customFormat="1" ht="26.45" customHeight="1" x14ac:dyDescent="0.2">
      <c r="A123" s="77" t="s">
        <v>165</v>
      </c>
      <c r="B123" s="78">
        <v>88</v>
      </c>
      <c r="C123" s="111" t="s">
        <v>171</v>
      </c>
      <c r="D123" s="114" t="s">
        <v>166</v>
      </c>
      <c r="E123" s="216"/>
      <c r="F123" s="233"/>
      <c r="G123" s="236"/>
      <c r="H123" s="214"/>
      <c r="I123" s="141" t="str">
        <f>IF($D$133="","  ","  ")</f>
        <v xml:space="preserve">  </v>
      </c>
      <c r="J123" s="214"/>
      <c r="K123" s="223"/>
      <c r="L123" s="214"/>
      <c r="M123" s="223"/>
      <c r="N123" s="214"/>
      <c r="O123" s="249"/>
    </row>
    <row r="124" spans="1:15" s="18" customFormat="1" ht="26.45" customHeight="1" x14ac:dyDescent="0.2">
      <c r="A124" s="77" t="s">
        <v>165</v>
      </c>
      <c r="B124" s="78">
        <v>89</v>
      </c>
      <c r="C124" s="109" t="s">
        <v>172</v>
      </c>
      <c r="D124" s="114" t="s">
        <v>167</v>
      </c>
      <c r="E124" s="216"/>
      <c r="F124" s="233"/>
      <c r="G124" s="236"/>
      <c r="H124" s="214"/>
      <c r="I124" s="141" t="str">
        <f>IF($D$133="","  ","  ")</f>
        <v xml:space="preserve">  </v>
      </c>
      <c r="J124" s="214"/>
      <c r="K124" s="223"/>
      <c r="L124" s="214"/>
      <c r="M124" s="223"/>
      <c r="N124" s="214"/>
      <c r="O124" s="249"/>
    </row>
    <row r="125" spans="1:15" s="18" customFormat="1" ht="34.9" customHeight="1" x14ac:dyDescent="0.2">
      <c r="A125" s="77" t="s">
        <v>165</v>
      </c>
      <c r="B125" s="78">
        <v>90</v>
      </c>
      <c r="C125" s="109" t="s">
        <v>173</v>
      </c>
      <c r="D125" s="114" t="s">
        <v>166</v>
      </c>
      <c r="E125" s="216"/>
      <c r="F125" s="233"/>
      <c r="G125" s="236"/>
      <c r="H125" s="214"/>
      <c r="I125" s="137" t="str">
        <f>IF(OR(F122="",F122=0,F122=" "),"",H122*$G122)</f>
        <v/>
      </c>
      <c r="J125" s="214"/>
      <c r="K125" s="223"/>
      <c r="L125" s="214"/>
      <c r="M125" s="223"/>
      <c r="N125" s="214"/>
      <c r="O125" s="249"/>
    </row>
    <row r="126" spans="1:15" s="18" customFormat="1" ht="26.45" customHeight="1" x14ac:dyDescent="0.2">
      <c r="A126" s="77" t="s">
        <v>165</v>
      </c>
      <c r="B126" s="78">
        <v>91</v>
      </c>
      <c r="C126" s="109" t="s">
        <v>174</v>
      </c>
      <c r="D126" s="116" t="s">
        <v>176</v>
      </c>
      <c r="E126" s="216"/>
      <c r="F126" s="233"/>
      <c r="G126" s="236"/>
      <c r="H126" s="214"/>
      <c r="I126" s="141" t="str">
        <f>IF(FD133="","  ","  ")</f>
        <v xml:space="preserve">  </v>
      </c>
      <c r="J126" s="214"/>
      <c r="K126" s="223"/>
      <c r="L126" s="214"/>
      <c r="M126" s="223"/>
      <c r="N126" s="214"/>
      <c r="O126" s="249"/>
    </row>
    <row r="127" spans="1:15" s="18" customFormat="1" ht="26.45" customHeight="1" x14ac:dyDescent="0.2">
      <c r="A127" s="77" t="s">
        <v>165</v>
      </c>
      <c r="B127" s="78">
        <v>92</v>
      </c>
      <c r="C127" s="109" t="s">
        <v>175</v>
      </c>
      <c r="D127" s="116" t="s">
        <v>168</v>
      </c>
      <c r="E127" s="216"/>
      <c r="F127" s="234"/>
      <c r="G127" s="237"/>
      <c r="H127" s="215"/>
      <c r="I127" s="141" t="str">
        <f>IF($D$133="","  ","  ")</f>
        <v xml:space="preserve">  </v>
      </c>
      <c r="J127" s="215"/>
      <c r="K127" s="224"/>
      <c r="L127" s="215"/>
      <c r="M127" s="224"/>
      <c r="N127" s="215"/>
      <c r="O127" s="250"/>
    </row>
    <row r="128" spans="1:15" s="18" customFormat="1" ht="26.45" customHeight="1" x14ac:dyDescent="0.2">
      <c r="A128" s="77" t="s">
        <v>165</v>
      </c>
      <c r="B128" s="78">
        <v>93</v>
      </c>
      <c r="C128" s="109" t="s">
        <v>58</v>
      </c>
      <c r="D128" s="116" t="s">
        <v>145</v>
      </c>
      <c r="E128" s="57" t="s">
        <v>254</v>
      </c>
      <c r="F128" s="103">
        <v>0</v>
      </c>
      <c r="G128" s="129" t="str">
        <f>IF(OR(F128="",F128=0, F128=" "),"",F128/1000)</f>
        <v/>
      </c>
      <c r="H128" s="130">
        <v>14.42</v>
      </c>
      <c r="I128" s="131" t="str">
        <f>IF(OR(F128="",F128=0,F128=" "),"",H128*$G128)</f>
        <v/>
      </c>
      <c r="J128" s="130">
        <v>20.6</v>
      </c>
      <c r="K128" s="131" t="str">
        <f>IF(OR(F128="",F128=0,F128=" "),"",J128*$G128)</f>
        <v/>
      </c>
      <c r="L128" s="130">
        <v>8.24</v>
      </c>
      <c r="M128" s="131" t="str">
        <f>IF(OR(F128="",F128=0,F128=" "),"",L128*$G128)</f>
        <v/>
      </c>
      <c r="N128" s="130">
        <v>25.75</v>
      </c>
      <c r="O128" s="132" t="str">
        <f>IF(OR(F128="",F128=0,F128=" "),"",N128*$G128)</f>
        <v/>
      </c>
    </row>
    <row r="129" spans="1:28" s="18" customFormat="1" ht="26.45" customHeight="1" x14ac:dyDescent="0.2">
      <c r="A129" s="77" t="s">
        <v>165</v>
      </c>
      <c r="B129" s="78">
        <v>94</v>
      </c>
      <c r="C129" s="109" t="s">
        <v>59</v>
      </c>
      <c r="D129" s="116" t="s">
        <v>264</v>
      </c>
      <c r="E129" s="57" t="s">
        <v>254</v>
      </c>
      <c r="F129" s="103">
        <v>0</v>
      </c>
      <c r="G129" s="129" t="str">
        <f>IF(OR(F129="",F129=0, F129=" "),"",F129/1000)</f>
        <v/>
      </c>
      <c r="H129" s="130">
        <v>157.5</v>
      </c>
      <c r="I129" s="131" t="str">
        <f>IF(OR(F129="",F129=0,F129=" "),"",H129*$G129)</f>
        <v/>
      </c>
      <c r="J129" s="130">
        <v>220.5</v>
      </c>
      <c r="K129" s="131" t="str">
        <f>IF(OR(F129="",F129=0,F129=" "),"",J129*$G129)</f>
        <v/>
      </c>
      <c r="L129" s="130">
        <v>126</v>
      </c>
      <c r="M129" s="131" t="str">
        <f>IF(OR(F129="",F129=0,F129=" "),"",L129*$G129)</f>
        <v/>
      </c>
      <c r="N129" s="130">
        <v>244.65</v>
      </c>
      <c r="O129" s="132" t="str">
        <f>IF(OR(F129="",F129=0,F129=" "),"",N129*$G129)</f>
        <v/>
      </c>
    </row>
    <row r="130" spans="1:28" s="18" customFormat="1" ht="26.45" customHeight="1" thickBot="1" x14ac:dyDescent="0.25">
      <c r="A130" s="38" t="s">
        <v>165</v>
      </c>
      <c r="B130" s="82">
        <v>95</v>
      </c>
      <c r="C130" s="112" t="s">
        <v>60</v>
      </c>
      <c r="D130" s="118" t="s">
        <v>146</v>
      </c>
      <c r="E130" s="32" t="s">
        <v>254</v>
      </c>
      <c r="F130" s="142">
        <v>0</v>
      </c>
      <c r="G130" s="143" t="str">
        <f>IF(OR(F130="",F130=0, F130=" "),"",F130/1000)</f>
        <v/>
      </c>
      <c r="H130" s="144">
        <v>7</v>
      </c>
      <c r="I130" s="145" t="str">
        <f>IF(OR(F130="",F130=0,F130=" "),"",H130*$G130)</f>
        <v/>
      </c>
      <c r="J130" s="144">
        <v>7</v>
      </c>
      <c r="K130" s="145" t="str">
        <f>IF(OR(F130="",F130=0,F130=" "),"",J130*$G130)</f>
        <v/>
      </c>
      <c r="L130" s="144">
        <v>7</v>
      </c>
      <c r="M130" s="145" t="str">
        <f>IF(OR(F130="",F130=0,F130=" "),"",L130*$G130)</f>
        <v/>
      </c>
      <c r="N130" s="144">
        <v>7</v>
      </c>
      <c r="O130" s="146" t="str">
        <f>IF(OR(F130="",F130=0,F130=" "),"",N130*$G130)</f>
        <v/>
      </c>
    </row>
    <row r="131" spans="1:28" s="18" customFormat="1" x14ac:dyDescent="0.2">
      <c r="A131" s="39"/>
      <c r="B131" s="83"/>
      <c r="C131" s="84"/>
      <c r="D131" s="85"/>
      <c r="E131" s="39"/>
      <c r="F131" s="147"/>
      <c r="G131" s="148"/>
      <c r="H131" s="84"/>
      <c r="I131" s="149"/>
      <c r="J131" s="84"/>
      <c r="K131" s="149"/>
      <c r="L131" s="84"/>
      <c r="M131" s="149"/>
      <c r="N131" s="84"/>
      <c r="O131" s="149"/>
      <c r="V131" s="86"/>
      <c r="W131" s="87"/>
      <c r="X131" s="25"/>
      <c r="Y131" s="88"/>
      <c r="Z131" s="25"/>
      <c r="AA131" s="89"/>
      <c r="AB131" s="25"/>
    </row>
    <row r="132" spans="1:28" s="18" customFormat="1" ht="13.5" thickBot="1" x14ac:dyDescent="0.25">
      <c r="A132" s="39"/>
      <c r="B132" s="83"/>
      <c r="C132" s="84"/>
      <c r="D132" s="85"/>
      <c r="E132" s="39"/>
      <c r="F132" s="147"/>
      <c r="G132" s="148"/>
      <c r="H132" s="84"/>
      <c r="I132" s="149"/>
      <c r="J132" s="84"/>
      <c r="K132" s="149"/>
      <c r="L132" s="84"/>
      <c r="M132" s="149"/>
      <c r="N132" s="84"/>
      <c r="O132" s="149"/>
      <c r="V132" s="86"/>
      <c r="W132" s="87"/>
      <c r="X132" s="25"/>
      <c r="Y132" s="88"/>
      <c r="Z132" s="25"/>
      <c r="AA132" s="90"/>
      <c r="AB132" s="25"/>
    </row>
    <row r="133" spans="1:28" ht="16.899999999999999" customHeight="1" x14ac:dyDescent="0.2">
      <c r="F133" s="150" t="s">
        <v>269</v>
      </c>
      <c r="G133" s="151"/>
      <c r="H133" s="152"/>
      <c r="I133" s="153" t="str">
        <f>IF(COUNTIF(I9:I130,""),"ERROR",SUM(I9:I130))</f>
        <v>ERROR</v>
      </c>
      <c r="J133" s="154"/>
      <c r="K133" s="153" t="str">
        <f>IF(COUNTIF(I9:I130,""),"ERROR",SUM(K9:K130))</f>
        <v>ERROR</v>
      </c>
      <c r="L133" s="154"/>
      <c r="M133" s="153" t="str">
        <f>IF(COUNTIF(I9:I130,""),"ERROR",SUM(M9:M130))</f>
        <v>ERROR</v>
      </c>
      <c r="N133" s="154"/>
      <c r="O133" s="155" t="str">
        <f>IF(COUNTIF(I9:I130,""),"ERROR",SUM(O9:O130))</f>
        <v>ERROR</v>
      </c>
      <c r="P133" t="s">
        <v>268</v>
      </c>
      <c r="Q133" t="s">
        <v>268</v>
      </c>
      <c r="V133" s="40"/>
      <c r="W133" s="91"/>
      <c r="X133" s="92"/>
      <c r="Y133" s="92"/>
      <c r="Z133" s="92"/>
      <c r="AA133" s="93"/>
      <c r="AB133" s="2"/>
    </row>
    <row r="134" spans="1:28" ht="16.899999999999999" customHeight="1" thickBot="1" x14ac:dyDescent="0.25">
      <c r="F134" s="156" t="s">
        <v>270</v>
      </c>
      <c r="G134" s="157"/>
      <c r="H134" s="158"/>
      <c r="I134" s="159" t="str">
        <f>IF(I133="ERROR","ERROR",I133/7)</f>
        <v>ERROR</v>
      </c>
      <c r="J134" s="160"/>
      <c r="K134" s="159" t="str">
        <f>IF(I133="ERROR","ERROR",K133/7)</f>
        <v>ERROR</v>
      </c>
      <c r="L134" s="160"/>
      <c r="M134" s="159" t="str">
        <f>IF(M133="ERROR","ERROR",M133/7)</f>
        <v>ERROR</v>
      </c>
      <c r="N134" s="161"/>
      <c r="O134" s="162" t="str">
        <f>IF(O133="ERROR","ERROR",O133/7)</f>
        <v>ERROR</v>
      </c>
      <c r="P134" t="s">
        <v>268</v>
      </c>
    </row>
    <row r="135" spans="1:28" ht="13.5" thickBot="1" x14ac:dyDescent="0.25">
      <c r="I135" s="94"/>
      <c r="K135" s="94"/>
      <c r="L135" s="2"/>
      <c r="M135" s="94"/>
      <c r="N135" s="94"/>
      <c r="O135" s="94"/>
    </row>
    <row r="136" spans="1:28" ht="27.75" customHeight="1" thickBot="1" x14ac:dyDescent="0.25">
      <c r="F136" s="209" t="s">
        <v>349</v>
      </c>
      <c r="G136" s="210"/>
      <c r="H136" s="210"/>
      <c r="I136" s="210"/>
      <c r="J136" s="210"/>
      <c r="K136" s="211"/>
      <c r="L136" s="202" t="str">
        <f>IF(COUNTIF(I133:O133,"ERROR"),"INSERIRE/RIVEDERE PREZZO MEDIO",(I134+K134+M134+O134)/4)</f>
        <v>INSERIRE/RIVEDERE PREZZO MEDIO</v>
      </c>
      <c r="M136" s="203"/>
      <c r="N136" s="204"/>
      <c r="O136" s="94"/>
    </row>
    <row r="137" spans="1:28" x14ac:dyDescent="0.2">
      <c r="N137" s="88"/>
      <c r="O137" s="88"/>
    </row>
    <row r="138" spans="1:28" x14ac:dyDescent="0.2">
      <c r="A138" s="205" t="s">
        <v>211</v>
      </c>
      <c r="B138" s="205"/>
      <c r="C138" s="205"/>
      <c r="F138" s="52"/>
      <c r="G138" s="95"/>
      <c r="H138" s="2"/>
      <c r="I138" s="2"/>
      <c r="J138" s="2"/>
      <c r="K138" s="2"/>
      <c r="L138" s="96" t="s">
        <v>268</v>
      </c>
      <c r="M138" s="2" t="s">
        <v>268</v>
      </c>
      <c r="N138" s="97"/>
      <c r="O138" s="2"/>
    </row>
    <row r="139" spans="1:28" x14ac:dyDescent="0.2">
      <c r="A139" s="2"/>
      <c r="B139" s="2"/>
      <c r="E139" s="52"/>
      <c r="F139" s="52"/>
      <c r="G139" s="95"/>
      <c r="H139" s="2"/>
      <c r="I139" s="2"/>
      <c r="J139" s="2"/>
      <c r="K139" s="2"/>
      <c r="L139" s="2" t="s">
        <v>268</v>
      </c>
      <c r="M139" s="2" t="s">
        <v>268</v>
      </c>
      <c r="N139" s="2"/>
      <c r="O139" s="2"/>
    </row>
    <row r="140" spans="1:28" x14ac:dyDescent="0.2">
      <c r="A140" s="205" t="s">
        <v>257</v>
      </c>
      <c r="B140" s="205"/>
      <c r="C140" s="205"/>
      <c r="E140"/>
      <c r="F140"/>
      <c r="G140"/>
    </row>
    <row r="141" spans="1:28" x14ac:dyDescent="0.2">
      <c r="A141" s="41" t="s">
        <v>343</v>
      </c>
      <c r="B141" s="206" t="s">
        <v>258</v>
      </c>
      <c r="C141" s="206"/>
      <c r="E141"/>
      <c r="F141"/>
      <c r="G141"/>
    </row>
    <row r="142" spans="1:28" x14ac:dyDescent="0.2">
      <c r="A142" s="41" t="s">
        <v>344</v>
      </c>
      <c r="B142" s="207" t="s">
        <v>259</v>
      </c>
      <c r="C142" s="207"/>
      <c r="D142" s="63"/>
      <c r="E142"/>
      <c r="F142"/>
      <c r="G142"/>
    </row>
    <row r="143" spans="1:28" x14ac:dyDescent="0.2">
      <c r="A143" s="2"/>
      <c r="B143" s="2"/>
      <c r="E143"/>
      <c r="F143"/>
      <c r="G143"/>
    </row>
    <row r="144" spans="1:28" x14ac:dyDescent="0.2">
      <c r="A144" s="55" t="s">
        <v>260</v>
      </c>
      <c r="B144" s="208" t="s">
        <v>266</v>
      </c>
      <c r="C144" s="208"/>
      <c r="E144"/>
      <c r="F144"/>
      <c r="G144"/>
    </row>
    <row r="145" spans="1:7" x14ac:dyDescent="0.2">
      <c r="A145" s="55" t="s">
        <v>255</v>
      </c>
      <c r="B145" s="208" t="s">
        <v>265</v>
      </c>
      <c r="C145" s="208"/>
      <c r="D145" s="208"/>
      <c r="E145" s="18"/>
      <c r="F145"/>
      <c r="G145"/>
    </row>
    <row r="146" spans="1:7" x14ac:dyDescent="0.2">
      <c r="A146" s="55"/>
      <c r="B146" s="62"/>
      <c r="C146" s="62"/>
      <c r="E146" s="18"/>
      <c r="F146"/>
      <c r="G146"/>
    </row>
    <row r="147" spans="1:7" x14ac:dyDescent="0.2">
      <c r="A147" s="56" t="s">
        <v>279</v>
      </c>
      <c r="B147" s="56"/>
      <c r="C147" s="62"/>
      <c r="E147" s="18"/>
      <c r="F147"/>
      <c r="G147"/>
    </row>
    <row r="148" spans="1:7" x14ac:dyDescent="0.2">
      <c r="A148" s="56"/>
      <c r="B148" s="56"/>
      <c r="C148" s="62"/>
      <c r="E148" s="18"/>
      <c r="F148"/>
      <c r="G148"/>
    </row>
    <row r="149" spans="1:7" x14ac:dyDescent="0.2">
      <c r="A149" s="205" t="s">
        <v>210</v>
      </c>
      <c r="B149" s="205"/>
      <c r="C149" s="205"/>
      <c r="E149"/>
      <c r="F149"/>
      <c r="G149"/>
    </row>
    <row r="150" spans="1:7" x14ac:dyDescent="0.2">
      <c r="A150" s="205" t="s">
        <v>345</v>
      </c>
      <c r="B150" s="205"/>
      <c r="C150" s="205"/>
      <c r="E150"/>
      <c r="F150"/>
      <c r="G150"/>
    </row>
    <row r="151" spans="1:7" x14ac:dyDescent="0.2">
      <c r="A151" s="205" t="s">
        <v>346</v>
      </c>
      <c r="B151" s="205"/>
      <c r="C151" s="205"/>
      <c r="E151"/>
      <c r="F151"/>
      <c r="G151"/>
    </row>
    <row r="152" spans="1:7" x14ac:dyDescent="0.2">
      <c r="A152" s="205" t="s">
        <v>347</v>
      </c>
      <c r="B152" s="205"/>
      <c r="C152" s="205"/>
      <c r="E152"/>
      <c r="F152"/>
      <c r="G152"/>
    </row>
    <row r="153" spans="1:7" x14ac:dyDescent="0.2">
      <c r="A153" s="55"/>
      <c r="B153" s="62"/>
      <c r="C153" s="62"/>
      <c r="E153"/>
      <c r="F153"/>
      <c r="G153"/>
    </row>
    <row r="154" spans="1:7" x14ac:dyDescent="0.2">
      <c r="A154" s="205" t="s">
        <v>34</v>
      </c>
      <c r="B154" s="205"/>
      <c r="C154" s="205"/>
      <c r="E154"/>
      <c r="F154"/>
      <c r="G154"/>
    </row>
    <row r="155" spans="1:7" ht="12.75" customHeight="1" x14ac:dyDescent="0.2">
      <c r="A155" s="205" t="s">
        <v>348</v>
      </c>
      <c r="B155" s="205"/>
      <c r="C155" s="205"/>
      <c r="D155" s="205"/>
      <c r="E155"/>
      <c r="F155"/>
      <c r="G155"/>
    </row>
    <row r="156" spans="1:7" x14ac:dyDescent="0.2">
      <c r="A156" s="2"/>
      <c r="B156" s="2"/>
      <c r="E156"/>
      <c r="F156"/>
      <c r="G156"/>
    </row>
    <row r="157" spans="1:7" x14ac:dyDescent="0.2">
      <c r="A157" s="205" t="s">
        <v>262</v>
      </c>
      <c r="B157" s="205"/>
      <c r="C157" s="205"/>
      <c r="E157"/>
      <c r="F157"/>
      <c r="G157"/>
    </row>
    <row r="158" spans="1:7" x14ac:dyDescent="0.2">
      <c r="A158" t="s">
        <v>263</v>
      </c>
      <c r="B158" s="2"/>
      <c r="F158"/>
      <c r="G158"/>
    </row>
    <row r="163" spans="3:4" x14ac:dyDescent="0.2">
      <c r="C163" s="205"/>
      <c r="D163" s="205"/>
    </row>
  </sheetData>
  <sheetProtection algorithmName="SHA-512" hashValue="TcflaPL81t8JEKb/w6v5jY8hhFA4v40pd4h8U8k0zrFdzp4SUEwQxWSKU5Mwixg2IDTvc4CiaOaXF7Q5jjURtQ==" saltValue="NadILdKFus8CTAcrvxBf/Q==" spinCount="100000" sheet="1" objects="1" scenarios="1"/>
  <mergeCells count="77">
    <mergeCell ref="O39:O46"/>
    <mergeCell ref="M75:M88"/>
    <mergeCell ref="O75:O88"/>
    <mergeCell ref="F48:F53"/>
    <mergeCell ref="G48:G53"/>
    <mergeCell ref="H48:H53"/>
    <mergeCell ref="J48:J53"/>
    <mergeCell ref="K48:K53"/>
    <mergeCell ref="L48:L53"/>
    <mergeCell ref="N48:N53"/>
    <mergeCell ref="O48:O53"/>
    <mergeCell ref="G75:G88"/>
    <mergeCell ref="M122:M127"/>
    <mergeCell ref="O122:O127"/>
    <mergeCell ref="F89:F91"/>
    <mergeCell ref="G89:G91"/>
    <mergeCell ref="K89:K91"/>
    <mergeCell ref="M89:M91"/>
    <mergeCell ref="O89:O91"/>
    <mergeCell ref="N122:N127"/>
    <mergeCell ref="A1:O1"/>
    <mergeCell ref="A2:O2"/>
    <mergeCell ref="A3:O3"/>
    <mergeCell ref="C39:C46"/>
    <mergeCell ref="C48:C53"/>
    <mergeCell ref="A5:A8"/>
    <mergeCell ref="E39:E46"/>
    <mergeCell ref="F39:F46"/>
    <mergeCell ref="G39:G46"/>
    <mergeCell ref="H39:H46"/>
    <mergeCell ref="J39:J46"/>
    <mergeCell ref="K39:K46"/>
    <mergeCell ref="L39:L46"/>
    <mergeCell ref="M39:M46"/>
    <mergeCell ref="N39:N46"/>
    <mergeCell ref="D5:D8"/>
    <mergeCell ref="B5:B8"/>
    <mergeCell ref="C5:C8"/>
    <mergeCell ref="J122:J127"/>
    <mergeCell ref="L122:L127"/>
    <mergeCell ref="E122:E127"/>
    <mergeCell ref="H122:H127"/>
    <mergeCell ref="F122:F127"/>
    <mergeCell ref="G122:G127"/>
    <mergeCell ref="K122:K127"/>
    <mergeCell ref="F75:F88"/>
    <mergeCell ref="K75:K88"/>
    <mergeCell ref="C163:D163"/>
    <mergeCell ref="F136:K136"/>
    <mergeCell ref="E48:E53"/>
    <mergeCell ref="N89:N91"/>
    <mergeCell ref="E75:E88"/>
    <mergeCell ref="H75:H88"/>
    <mergeCell ref="E89:E91"/>
    <mergeCell ref="H89:H91"/>
    <mergeCell ref="J75:J88"/>
    <mergeCell ref="M48:M53"/>
    <mergeCell ref="L75:L88"/>
    <mergeCell ref="N75:N88"/>
    <mergeCell ref="J89:J91"/>
    <mergeCell ref="L89:L91"/>
    <mergeCell ref="C75:C88"/>
    <mergeCell ref="C89:C91"/>
    <mergeCell ref="B144:C144"/>
    <mergeCell ref="A154:C154"/>
    <mergeCell ref="A155:D155"/>
    <mergeCell ref="A157:C157"/>
    <mergeCell ref="B145:D145"/>
    <mergeCell ref="A149:C149"/>
    <mergeCell ref="A150:C150"/>
    <mergeCell ref="A151:C151"/>
    <mergeCell ref="A152:C152"/>
    <mergeCell ref="L136:N136"/>
    <mergeCell ref="A138:C138"/>
    <mergeCell ref="A140:C140"/>
    <mergeCell ref="B141:C141"/>
    <mergeCell ref="B142:C142"/>
  </mergeCells>
  <phoneticPr fontId="0" type="noConversion"/>
  <conditionalFormatting sqref="F9:F38">
    <cfRule type="containsBlanks" dxfId="8" priority="4">
      <formula>LEN(TRIM(F9))=0</formula>
    </cfRule>
    <cfRule type="containsText" dxfId="7" priority="20" stopIfTrue="1" operator="containsText" text="&quot;&quot;">
      <formula>NOT(ISERROR(SEARCH("""""",F9)))</formula>
    </cfRule>
  </conditionalFormatting>
  <conditionalFormatting sqref="F9:F39 F47:F48 F54:F75 F89 F92:F122 F128:F130">
    <cfRule type="containsBlanks" dxfId="6" priority="18" stopIfTrue="1">
      <formula>LEN(TRIM(F9))=0</formula>
    </cfRule>
  </conditionalFormatting>
  <conditionalFormatting sqref="F9:F130">
    <cfRule type="cellIs" dxfId="5" priority="1" operator="equal">
      <formula>0</formula>
    </cfRule>
  </conditionalFormatting>
  <conditionalFormatting sqref="G9:G130">
    <cfRule type="containsBlanks" dxfId="4" priority="2">
      <formula>LEN(TRIM(G9))=0</formula>
    </cfRule>
  </conditionalFormatting>
  <printOptions verticalCentered="1"/>
  <pageMargins left="0.86614173228346458" right="0.31496062992125984" top="0.23622047244094491" bottom="0.39370078740157483" header="0.19685039370078741" footer="0.19685039370078741"/>
  <pageSetup paperSize="9" scale="65" orientation="landscape" r:id="rId1"/>
  <headerFooter alignWithMargins="0"/>
  <rowBreaks count="4" manualBreakCount="4">
    <brk id="34" max="14" man="1"/>
    <brk id="61" max="14" man="1"/>
    <brk id="88" max="14" man="1"/>
    <brk id="116" max="14" man="1"/>
  </rowBreaks>
  <ignoredErrors>
    <ignoredError sqref="G10 G116 I42 I47 I50 I8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3">
    <pageSetUpPr fitToPage="1"/>
  </sheetPr>
  <dimension ref="A1:AV153"/>
  <sheetViews>
    <sheetView showGridLines="0" zoomScale="110" zoomScaleNormal="110" zoomScaleSheetLayoutView="100" workbookViewId="0">
      <selection activeCell="I9" sqref="I9"/>
    </sheetView>
  </sheetViews>
  <sheetFormatPr defaultColWidth="7.7109375" defaultRowHeight="12.75" x14ac:dyDescent="0.2"/>
  <cols>
    <col min="1" max="1" width="6.28515625" style="2" customWidth="1"/>
    <col min="2" max="2" width="7" style="2" bestFit="1" customWidth="1"/>
    <col min="3" max="3" width="28.42578125" customWidth="1"/>
    <col min="4" max="4" width="50.5703125" customWidth="1"/>
    <col min="5" max="5" width="8.5703125" customWidth="1"/>
    <col min="6" max="6" width="12.28515625" customWidth="1"/>
    <col min="7" max="7" width="9.5703125" style="45" customWidth="1"/>
    <col min="8" max="8" width="7.7109375" style="45" customWidth="1"/>
    <col min="9" max="9" width="11" style="45" customWidth="1"/>
    <col min="10" max="10" width="7.7109375" style="45" customWidth="1"/>
    <col min="11" max="11" width="11" style="45" customWidth="1"/>
    <col min="12" max="12" width="10.28515625" style="45" customWidth="1"/>
    <col min="13" max="13" width="11.28515625" style="45" customWidth="1"/>
    <col min="14" max="14" width="7.7109375" style="45" customWidth="1"/>
    <col min="15" max="15" width="11.7109375" style="45" customWidth="1"/>
    <col min="16" max="30" width="4" customWidth="1"/>
    <col min="31" max="31" width="4.5703125" customWidth="1"/>
    <col min="32" max="33" width="4" customWidth="1"/>
    <col min="34" max="34" width="4.5703125" customWidth="1"/>
    <col min="35" max="37" width="4" customWidth="1"/>
    <col min="38" max="38" width="4.5703125" customWidth="1"/>
    <col min="39" max="42" width="4" customWidth="1"/>
    <col min="43" max="43" width="4.5703125" customWidth="1"/>
    <col min="44" max="47" width="4" customWidth="1"/>
    <col min="48" max="48" width="4.5703125" customWidth="1"/>
    <col min="49" max="177" width="4" customWidth="1"/>
  </cols>
  <sheetData>
    <row r="1" spans="1:15" ht="15.6" customHeight="1" x14ac:dyDescent="0.2">
      <c r="A1" s="271" t="s">
        <v>342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</row>
    <row r="2" spans="1:15" ht="15.6" customHeight="1" x14ac:dyDescent="0.2">
      <c r="A2" s="240" t="s">
        <v>362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  <c r="O2" s="271"/>
    </row>
    <row r="3" spans="1:15" ht="15.6" customHeight="1" x14ac:dyDescent="0.2">
      <c r="A3" s="240" t="s">
        <v>209</v>
      </c>
      <c r="B3" s="240"/>
      <c r="C3" s="240"/>
      <c r="D3" s="240"/>
      <c r="E3" s="240"/>
      <c r="F3" s="240"/>
      <c r="G3" s="240"/>
      <c r="H3" s="240"/>
      <c r="I3" s="240"/>
      <c r="J3" s="240"/>
      <c r="K3" s="240"/>
      <c r="L3" s="240"/>
      <c r="M3" s="240"/>
      <c r="N3" s="240"/>
      <c r="O3" s="240"/>
    </row>
    <row r="4" spans="1:15" ht="15.6" customHeight="1" thickBot="1" x14ac:dyDescent="0.25">
      <c r="D4" s="3"/>
      <c r="E4" s="3"/>
    </row>
    <row r="5" spans="1:15" ht="12.6" customHeight="1" x14ac:dyDescent="0.2">
      <c r="A5" s="241" t="s">
        <v>341</v>
      </c>
      <c r="B5" s="226" t="s">
        <v>340</v>
      </c>
      <c r="C5" s="229"/>
      <c r="D5" s="245" t="s">
        <v>91</v>
      </c>
      <c r="E5" s="42" t="s">
        <v>162</v>
      </c>
      <c r="F5" s="4" t="s">
        <v>185</v>
      </c>
      <c r="G5" s="5" t="s">
        <v>185</v>
      </c>
      <c r="H5" s="6" t="s">
        <v>184</v>
      </c>
      <c r="I5" s="6" t="s">
        <v>184</v>
      </c>
      <c r="J5" s="6" t="s">
        <v>184</v>
      </c>
      <c r="K5" s="6" t="s">
        <v>184</v>
      </c>
      <c r="L5" s="6" t="s">
        <v>184</v>
      </c>
      <c r="M5" s="6" t="s">
        <v>184</v>
      </c>
      <c r="N5" s="6" t="s">
        <v>184</v>
      </c>
      <c r="O5" s="7" t="s">
        <v>184</v>
      </c>
    </row>
    <row r="6" spans="1:15" ht="12.6" customHeight="1" x14ac:dyDescent="0.2">
      <c r="A6" s="242"/>
      <c r="B6" s="227"/>
      <c r="C6" s="230"/>
      <c r="D6" s="246"/>
      <c r="E6" s="8" t="s">
        <v>163</v>
      </c>
      <c r="F6" s="9" t="s">
        <v>193</v>
      </c>
      <c r="G6" s="10" t="s">
        <v>186</v>
      </c>
      <c r="H6" s="11" t="s">
        <v>188</v>
      </c>
      <c r="I6" s="11" t="s">
        <v>188</v>
      </c>
      <c r="J6" s="11" t="s">
        <v>189</v>
      </c>
      <c r="K6" s="11" t="s">
        <v>189</v>
      </c>
      <c r="L6" s="11" t="s">
        <v>190</v>
      </c>
      <c r="M6" s="11" t="s">
        <v>190</v>
      </c>
      <c r="N6" s="11" t="s">
        <v>191</v>
      </c>
      <c r="O6" s="12" t="s">
        <v>191</v>
      </c>
    </row>
    <row r="7" spans="1:15" ht="12.6" customHeight="1" x14ac:dyDescent="0.2">
      <c r="A7" s="242"/>
      <c r="B7" s="227"/>
      <c r="C7" s="230"/>
      <c r="D7" s="246"/>
      <c r="E7" s="8" t="s">
        <v>164</v>
      </c>
      <c r="F7" s="9" t="s">
        <v>186</v>
      </c>
      <c r="G7" s="10" t="s">
        <v>187</v>
      </c>
      <c r="H7" s="13" t="s">
        <v>201</v>
      </c>
      <c r="I7" s="14" t="s">
        <v>202</v>
      </c>
      <c r="J7" s="13" t="s">
        <v>201</v>
      </c>
      <c r="K7" s="14" t="s">
        <v>202</v>
      </c>
      <c r="L7" s="13" t="s">
        <v>201</v>
      </c>
      <c r="M7" s="14" t="s">
        <v>202</v>
      </c>
      <c r="N7" s="13" t="s">
        <v>201</v>
      </c>
      <c r="O7" s="15" t="s">
        <v>202</v>
      </c>
    </row>
    <row r="8" spans="1:15" ht="12.6" customHeight="1" thickBot="1" x14ac:dyDescent="0.25">
      <c r="A8" s="264"/>
      <c r="B8" s="266"/>
      <c r="C8" s="267"/>
      <c r="D8" s="268"/>
      <c r="E8" s="16" t="s">
        <v>199</v>
      </c>
      <c r="F8" s="17" t="s">
        <v>192</v>
      </c>
      <c r="G8" s="16" t="s">
        <v>199</v>
      </c>
      <c r="H8" s="43"/>
      <c r="I8" s="43"/>
      <c r="J8" s="43"/>
      <c r="K8" s="43"/>
      <c r="L8" s="43"/>
      <c r="M8" s="43"/>
      <c r="N8" s="43"/>
      <c r="O8" s="44"/>
    </row>
    <row r="9" spans="1:15" s="18" customFormat="1" ht="26.45" customHeight="1" x14ac:dyDescent="0.2">
      <c r="A9" s="28" t="s">
        <v>183</v>
      </c>
      <c r="B9" s="29">
        <v>1</v>
      </c>
      <c r="C9" s="59" t="s">
        <v>0</v>
      </c>
      <c r="D9" s="120" t="s">
        <v>92</v>
      </c>
      <c r="E9" s="60" t="s">
        <v>1</v>
      </c>
      <c r="F9" s="104">
        <v>0</v>
      </c>
      <c r="G9" s="163" t="str">
        <f>IF(OR(F9="",F9=0,F9=" "),"",F9)</f>
        <v/>
      </c>
      <c r="H9" s="164">
        <v>3.5</v>
      </c>
      <c r="I9" s="165" t="str">
        <f>IF(OR(F9="",F9=0,F9=" "),"",H9*$G9)</f>
        <v/>
      </c>
      <c r="J9" s="164">
        <v>3.5</v>
      </c>
      <c r="K9" s="165" t="str">
        <f>IF(OR(F9="",F9=0,),"",J9*$G9)</f>
        <v/>
      </c>
      <c r="L9" s="164">
        <v>3.5</v>
      </c>
      <c r="M9" s="165" t="str">
        <f>IF(OR(F9="",F9=0,),"",L9*$G9)</f>
        <v/>
      </c>
      <c r="N9" s="164">
        <v>3.5</v>
      </c>
      <c r="O9" s="166" t="str">
        <f>IF(OR(F9="",F9=0,),"",N9*$G9)</f>
        <v/>
      </c>
    </row>
    <row r="10" spans="1:15" s="18" customFormat="1" ht="26.45" customHeight="1" x14ac:dyDescent="0.2">
      <c r="A10" s="19" t="s">
        <v>183</v>
      </c>
      <c r="B10" s="20">
        <v>2</v>
      </c>
      <c r="C10" s="35" t="s">
        <v>282</v>
      </c>
      <c r="D10" s="79" t="s">
        <v>95</v>
      </c>
      <c r="E10" s="57" t="s">
        <v>256</v>
      </c>
      <c r="F10" s="104">
        <v>0</v>
      </c>
      <c r="G10" s="163" t="str">
        <f>IF(OR(F10="",F10=0,F10=" "),"",F10/1000)</f>
        <v/>
      </c>
      <c r="H10" s="130">
        <v>700</v>
      </c>
      <c r="I10" s="165" t="str">
        <f>IF(OR(F10="",F10=0,F10=" "),"",H10*$G10)</f>
        <v/>
      </c>
      <c r="J10" s="130">
        <v>700</v>
      </c>
      <c r="K10" s="165" t="str">
        <f t="shared" ref="K10:K32" si="0">IF(OR(F10="",F10=0,),"",J10*$G10)</f>
        <v/>
      </c>
      <c r="L10" s="130">
        <v>700</v>
      </c>
      <c r="M10" s="165" t="str">
        <f t="shared" ref="M10:M32" si="1">IF(OR(F10="",F10=0,),"",L10*$G10)</f>
        <v/>
      </c>
      <c r="N10" s="130">
        <v>700</v>
      </c>
      <c r="O10" s="166" t="str">
        <f t="shared" ref="O10:O32" si="2">IF(OR(F10="",F10=0,),"",N10*$G10)</f>
        <v/>
      </c>
    </row>
    <row r="11" spans="1:15" s="18" customFormat="1" ht="26.45" customHeight="1" x14ac:dyDescent="0.2">
      <c r="A11" s="19" t="s">
        <v>183</v>
      </c>
      <c r="B11" s="20">
        <v>3</v>
      </c>
      <c r="C11" s="35" t="s">
        <v>2</v>
      </c>
      <c r="D11" s="79" t="s">
        <v>93</v>
      </c>
      <c r="E11" s="57" t="s">
        <v>254</v>
      </c>
      <c r="F11" s="104">
        <v>0</v>
      </c>
      <c r="G11" s="163" t="str">
        <f t="shared" ref="G11:G32" si="3">IF(OR(F11="",F11=0,F11=" "),"",F11/1000)</f>
        <v/>
      </c>
      <c r="H11" s="130">
        <v>24.5</v>
      </c>
      <c r="I11" s="165" t="str">
        <f t="shared" ref="I11:I31" si="4">IF(OR(F11="",F11=0,F11=" "),"",H11*$G11)</f>
        <v/>
      </c>
      <c r="J11" s="130">
        <v>24.5</v>
      </c>
      <c r="K11" s="165" t="str">
        <f t="shared" si="0"/>
        <v/>
      </c>
      <c r="L11" s="130">
        <v>24.5</v>
      </c>
      <c r="M11" s="165" t="str">
        <f t="shared" si="1"/>
        <v/>
      </c>
      <c r="N11" s="130">
        <v>24.5</v>
      </c>
      <c r="O11" s="166" t="str">
        <f t="shared" si="2"/>
        <v/>
      </c>
    </row>
    <row r="12" spans="1:15" s="18" customFormat="1" ht="26.45" customHeight="1" x14ac:dyDescent="0.2">
      <c r="A12" s="19" t="s">
        <v>183</v>
      </c>
      <c r="B12" s="20">
        <v>4</v>
      </c>
      <c r="C12" s="35" t="s">
        <v>283</v>
      </c>
      <c r="D12" s="79" t="s">
        <v>94</v>
      </c>
      <c r="E12" s="57" t="s">
        <v>254</v>
      </c>
      <c r="F12" s="104">
        <v>0</v>
      </c>
      <c r="G12" s="163" t="str">
        <f t="shared" si="3"/>
        <v/>
      </c>
      <c r="H12" s="130">
        <v>70</v>
      </c>
      <c r="I12" s="165" t="str">
        <f t="shared" si="4"/>
        <v/>
      </c>
      <c r="J12" s="130">
        <v>70</v>
      </c>
      <c r="K12" s="165" t="str">
        <f t="shared" si="0"/>
        <v/>
      </c>
      <c r="L12" s="130">
        <v>70</v>
      </c>
      <c r="M12" s="165" t="str">
        <f t="shared" si="1"/>
        <v/>
      </c>
      <c r="N12" s="130">
        <v>70</v>
      </c>
      <c r="O12" s="166" t="str">
        <f t="shared" si="2"/>
        <v/>
      </c>
    </row>
    <row r="13" spans="1:15" s="18" customFormat="1" ht="26.45" customHeight="1" x14ac:dyDescent="0.2">
      <c r="A13" s="19" t="s">
        <v>183</v>
      </c>
      <c r="B13" s="20">
        <v>5</v>
      </c>
      <c r="C13" s="35" t="s">
        <v>151</v>
      </c>
      <c r="D13" s="79" t="s">
        <v>152</v>
      </c>
      <c r="E13" s="57" t="s">
        <v>256</v>
      </c>
      <c r="F13" s="104">
        <v>0</v>
      </c>
      <c r="G13" s="163" t="str">
        <f t="shared" si="3"/>
        <v/>
      </c>
      <c r="H13" s="130">
        <v>30</v>
      </c>
      <c r="I13" s="165" t="str">
        <f t="shared" si="4"/>
        <v/>
      </c>
      <c r="J13" s="130">
        <v>30</v>
      </c>
      <c r="K13" s="165" t="str">
        <f t="shared" si="0"/>
        <v/>
      </c>
      <c r="L13" s="130">
        <v>30</v>
      </c>
      <c r="M13" s="165" t="str">
        <f t="shared" si="1"/>
        <v/>
      </c>
      <c r="N13" s="130">
        <v>30</v>
      </c>
      <c r="O13" s="166" t="str">
        <f t="shared" si="2"/>
        <v/>
      </c>
    </row>
    <row r="14" spans="1:15" s="18" customFormat="1" ht="26.45" customHeight="1" x14ac:dyDescent="0.2">
      <c r="A14" s="19" t="s">
        <v>183</v>
      </c>
      <c r="B14" s="20">
        <v>6</v>
      </c>
      <c r="C14" s="35" t="s">
        <v>284</v>
      </c>
      <c r="D14" s="79" t="s">
        <v>96</v>
      </c>
      <c r="E14" s="57" t="s">
        <v>254</v>
      </c>
      <c r="F14" s="104">
        <v>0</v>
      </c>
      <c r="G14" s="163" t="str">
        <f t="shared" si="3"/>
        <v/>
      </c>
      <c r="H14" s="130">
        <v>10</v>
      </c>
      <c r="I14" s="165" t="str">
        <f t="shared" si="4"/>
        <v/>
      </c>
      <c r="J14" s="130">
        <v>5</v>
      </c>
      <c r="K14" s="165" t="str">
        <f t="shared" si="0"/>
        <v/>
      </c>
      <c r="L14" s="130">
        <v>0</v>
      </c>
      <c r="M14" s="165" t="str">
        <f t="shared" si="1"/>
        <v/>
      </c>
      <c r="N14" s="130">
        <v>140</v>
      </c>
      <c r="O14" s="166" t="str">
        <f t="shared" si="2"/>
        <v/>
      </c>
    </row>
    <row r="15" spans="1:15" s="18" customFormat="1" ht="26.45" customHeight="1" x14ac:dyDescent="0.2">
      <c r="A15" s="19" t="s">
        <v>183</v>
      </c>
      <c r="B15" s="20">
        <v>7</v>
      </c>
      <c r="C15" s="35" t="s">
        <v>285</v>
      </c>
      <c r="D15" s="121" t="s">
        <v>204</v>
      </c>
      <c r="E15" s="57" t="s">
        <v>254</v>
      </c>
      <c r="F15" s="104">
        <v>0</v>
      </c>
      <c r="G15" s="163" t="str">
        <f t="shared" si="3"/>
        <v/>
      </c>
      <c r="H15" s="130">
        <v>0</v>
      </c>
      <c r="I15" s="165" t="str">
        <f t="shared" si="4"/>
        <v/>
      </c>
      <c r="J15" s="130">
        <v>0</v>
      </c>
      <c r="K15" s="165" t="str">
        <f t="shared" si="0"/>
        <v/>
      </c>
      <c r="L15" s="130">
        <v>0</v>
      </c>
      <c r="M15" s="165" t="str">
        <f t="shared" si="1"/>
        <v/>
      </c>
      <c r="N15" s="130">
        <v>150</v>
      </c>
      <c r="O15" s="166" t="str">
        <f t="shared" si="2"/>
        <v/>
      </c>
    </row>
    <row r="16" spans="1:15" s="18" customFormat="1" ht="26.45" customHeight="1" x14ac:dyDescent="0.2">
      <c r="A16" s="19" t="s">
        <v>183</v>
      </c>
      <c r="B16" s="20">
        <v>8</v>
      </c>
      <c r="C16" s="35" t="s">
        <v>286</v>
      </c>
      <c r="D16" s="79" t="s">
        <v>118</v>
      </c>
      <c r="E16" s="57" t="s">
        <v>254</v>
      </c>
      <c r="F16" s="104">
        <v>0</v>
      </c>
      <c r="G16" s="163" t="str">
        <f t="shared" si="3"/>
        <v/>
      </c>
      <c r="H16" s="130">
        <v>0</v>
      </c>
      <c r="I16" s="165" t="str">
        <f t="shared" si="4"/>
        <v/>
      </c>
      <c r="J16" s="130">
        <v>0</v>
      </c>
      <c r="K16" s="165" t="str">
        <f t="shared" si="0"/>
        <v/>
      </c>
      <c r="L16" s="130">
        <v>120</v>
      </c>
      <c r="M16" s="165" t="str">
        <f t="shared" si="1"/>
        <v/>
      </c>
      <c r="N16" s="130">
        <v>0</v>
      </c>
      <c r="O16" s="166" t="str">
        <f t="shared" si="2"/>
        <v/>
      </c>
    </row>
    <row r="17" spans="1:15" s="18" customFormat="1" ht="26.45" customHeight="1" x14ac:dyDescent="0.2">
      <c r="A17" s="19" t="s">
        <v>183</v>
      </c>
      <c r="B17" s="20">
        <v>9</v>
      </c>
      <c r="C17" s="35" t="s">
        <v>3</v>
      </c>
      <c r="D17" s="79" t="s">
        <v>97</v>
      </c>
      <c r="E17" s="57" t="s">
        <v>254</v>
      </c>
      <c r="F17" s="104">
        <v>0</v>
      </c>
      <c r="G17" s="163" t="str">
        <f t="shared" si="3"/>
        <v/>
      </c>
      <c r="H17" s="130">
        <v>24</v>
      </c>
      <c r="I17" s="165" t="str">
        <f t="shared" si="4"/>
        <v/>
      </c>
      <c r="J17" s="130">
        <v>24</v>
      </c>
      <c r="K17" s="165" t="str">
        <f t="shared" si="0"/>
        <v/>
      </c>
      <c r="L17" s="130">
        <v>24</v>
      </c>
      <c r="M17" s="165" t="str">
        <f t="shared" si="1"/>
        <v/>
      </c>
      <c r="N17" s="130">
        <v>24</v>
      </c>
      <c r="O17" s="166" t="str">
        <f t="shared" si="2"/>
        <v/>
      </c>
    </row>
    <row r="18" spans="1:15" s="18" customFormat="1" ht="26.45" customHeight="1" x14ac:dyDescent="0.2">
      <c r="A18" s="19" t="s">
        <v>183</v>
      </c>
      <c r="B18" s="20">
        <v>10</v>
      </c>
      <c r="C18" s="35" t="s">
        <v>4</v>
      </c>
      <c r="D18" s="79"/>
      <c r="E18" s="57" t="s">
        <v>254</v>
      </c>
      <c r="F18" s="104">
        <v>0</v>
      </c>
      <c r="G18" s="163" t="str">
        <f t="shared" si="3"/>
        <v/>
      </c>
      <c r="H18" s="130">
        <v>20</v>
      </c>
      <c r="I18" s="165" t="str">
        <f t="shared" si="4"/>
        <v/>
      </c>
      <c r="J18" s="130">
        <v>40</v>
      </c>
      <c r="K18" s="165" t="str">
        <f t="shared" si="0"/>
        <v/>
      </c>
      <c r="L18" s="130">
        <v>27.5</v>
      </c>
      <c r="M18" s="165" t="str">
        <f t="shared" si="1"/>
        <v/>
      </c>
      <c r="N18" s="130">
        <v>30</v>
      </c>
      <c r="O18" s="166" t="str">
        <f t="shared" si="2"/>
        <v/>
      </c>
    </row>
    <row r="19" spans="1:15" s="18" customFormat="1" ht="26.45" customHeight="1" x14ac:dyDescent="0.2">
      <c r="A19" s="19" t="s">
        <v>183</v>
      </c>
      <c r="B19" s="20">
        <v>11</v>
      </c>
      <c r="C19" s="35" t="s">
        <v>287</v>
      </c>
      <c r="D19" s="79" t="s">
        <v>288</v>
      </c>
      <c r="E19" s="57" t="s">
        <v>254</v>
      </c>
      <c r="F19" s="104">
        <v>0</v>
      </c>
      <c r="G19" s="163" t="str">
        <f t="shared" si="3"/>
        <v/>
      </c>
      <c r="H19" s="130">
        <v>0</v>
      </c>
      <c r="I19" s="165" t="str">
        <f t="shared" si="4"/>
        <v/>
      </c>
      <c r="J19" s="130">
        <v>0</v>
      </c>
      <c r="K19" s="165" t="str">
        <f t="shared" si="0"/>
        <v/>
      </c>
      <c r="L19" s="130">
        <v>6</v>
      </c>
      <c r="M19" s="165" t="str">
        <f t="shared" si="1"/>
        <v/>
      </c>
      <c r="N19" s="130">
        <v>0</v>
      </c>
      <c r="O19" s="166" t="str">
        <f t="shared" si="2"/>
        <v/>
      </c>
    </row>
    <row r="20" spans="1:15" s="18" customFormat="1" ht="26.45" customHeight="1" x14ac:dyDescent="0.2">
      <c r="A20" s="19" t="s">
        <v>183</v>
      </c>
      <c r="B20" s="20">
        <v>12</v>
      </c>
      <c r="C20" s="35" t="s">
        <v>5</v>
      </c>
      <c r="D20" s="121" t="s">
        <v>99</v>
      </c>
      <c r="E20" s="57" t="s">
        <v>254</v>
      </c>
      <c r="F20" s="104">
        <v>0</v>
      </c>
      <c r="G20" s="163" t="str">
        <f t="shared" si="3"/>
        <v/>
      </c>
      <c r="H20" s="130">
        <v>348</v>
      </c>
      <c r="I20" s="165" t="str">
        <f t="shared" si="4"/>
        <v/>
      </c>
      <c r="J20" s="130">
        <v>298</v>
      </c>
      <c r="K20" s="165" t="str">
        <f t="shared" si="0"/>
        <v/>
      </c>
      <c r="L20" s="130">
        <v>293</v>
      </c>
      <c r="M20" s="165" t="str">
        <f t="shared" si="1"/>
        <v/>
      </c>
      <c r="N20" s="130">
        <v>258</v>
      </c>
      <c r="O20" s="166" t="str">
        <f t="shared" si="2"/>
        <v/>
      </c>
    </row>
    <row r="21" spans="1:15" s="18" customFormat="1" ht="26.45" customHeight="1" x14ac:dyDescent="0.2">
      <c r="A21" s="19" t="s">
        <v>183</v>
      </c>
      <c r="B21" s="20">
        <v>13</v>
      </c>
      <c r="C21" s="35" t="s">
        <v>6</v>
      </c>
      <c r="D21" s="79" t="s">
        <v>139</v>
      </c>
      <c r="E21" s="57" t="s">
        <v>254</v>
      </c>
      <c r="F21" s="104">
        <v>0</v>
      </c>
      <c r="G21" s="163" t="str">
        <f t="shared" si="3"/>
        <v/>
      </c>
      <c r="H21" s="130">
        <v>209.45</v>
      </c>
      <c r="I21" s="165" t="str">
        <f t="shared" si="4"/>
        <v/>
      </c>
      <c r="J21" s="130">
        <v>0</v>
      </c>
      <c r="K21" s="165" t="str">
        <f t="shared" si="0"/>
        <v/>
      </c>
      <c r="L21" s="130">
        <v>209.45</v>
      </c>
      <c r="M21" s="165" t="str">
        <f t="shared" si="1"/>
        <v/>
      </c>
      <c r="N21" s="130">
        <v>0</v>
      </c>
      <c r="O21" s="166" t="str">
        <f t="shared" si="2"/>
        <v/>
      </c>
    </row>
    <row r="22" spans="1:15" s="18" customFormat="1" ht="26.45" customHeight="1" x14ac:dyDescent="0.2">
      <c r="A22" s="19" t="s">
        <v>183</v>
      </c>
      <c r="B22" s="20">
        <v>14</v>
      </c>
      <c r="C22" s="35" t="s">
        <v>7</v>
      </c>
      <c r="D22" s="121" t="s">
        <v>289</v>
      </c>
      <c r="E22" s="57" t="s">
        <v>254</v>
      </c>
      <c r="F22" s="104">
        <v>0</v>
      </c>
      <c r="G22" s="163" t="str">
        <f t="shared" si="3"/>
        <v/>
      </c>
      <c r="H22" s="130">
        <v>250</v>
      </c>
      <c r="I22" s="165" t="str">
        <f t="shared" si="4"/>
        <v/>
      </c>
      <c r="J22" s="130">
        <v>0</v>
      </c>
      <c r="K22" s="165" t="str">
        <f t="shared" si="0"/>
        <v/>
      </c>
      <c r="L22" s="130">
        <v>250</v>
      </c>
      <c r="M22" s="165" t="str">
        <f t="shared" si="1"/>
        <v/>
      </c>
      <c r="N22" s="130">
        <v>0</v>
      </c>
      <c r="O22" s="166" t="str">
        <f t="shared" si="2"/>
        <v/>
      </c>
    </row>
    <row r="23" spans="1:15" s="18" customFormat="1" ht="26.45" customHeight="1" x14ac:dyDescent="0.2">
      <c r="A23" s="19" t="s">
        <v>183</v>
      </c>
      <c r="B23" s="20">
        <v>15</v>
      </c>
      <c r="C23" s="35" t="s">
        <v>74</v>
      </c>
      <c r="D23" s="121" t="s">
        <v>197</v>
      </c>
      <c r="E23" s="57" t="s">
        <v>260</v>
      </c>
      <c r="F23" s="104">
        <v>0</v>
      </c>
      <c r="G23" s="163" t="str">
        <f t="shared" si="3"/>
        <v/>
      </c>
      <c r="H23" s="130">
        <v>20</v>
      </c>
      <c r="I23" s="165" t="str">
        <f t="shared" si="4"/>
        <v/>
      </c>
      <c r="J23" s="130">
        <v>0</v>
      </c>
      <c r="K23" s="165" t="str">
        <f t="shared" si="0"/>
        <v/>
      </c>
      <c r="L23" s="130">
        <v>0</v>
      </c>
      <c r="M23" s="165" t="str">
        <f t="shared" si="1"/>
        <v/>
      </c>
      <c r="N23" s="130">
        <v>0</v>
      </c>
      <c r="O23" s="166" t="str">
        <f t="shared" si="2"/>
        <v/>
      </c>
    </row>
    <row r="24" spans="1:15" s="18" customFormat="1" ht="26.45" customHeight="1" x14ac:dyDescent="0.2">
      <c r="A24" s="19" t="s">
        <v>183</v>
      </c>
      <c r="B24" s="20">
        <v>16</v>
      </c>
      <c r="C24" s="35" t="s">
        <v>8</v>
      </c>
      <c r="D24" s="79" t="s">
        <v>194</v>
      </c>
      <c r="E24" s="57" t="s">
        <v>254</v>
      </c>
      <c r="F24" s="104">
        <v>0</v>
      </c>
      <c r="G24" s="163" t="str">
        <f t="shared" si="3"/>
        <v/>
      </c>
      <c r="H24" s="130">
        <v>80</v>
      </c>
      <c r="I24" s="165" t="str">
        <f t="shared" si="4"/>
        <v/>
      </c>
      <c r="J24" s="130">
        <v>80</v>
      </c>
      <c r="K24" s="165" t="str">
        <f t="shared" si="0"/>
        <v/>
      </c>
      <c r="L24" s="130">
        <v>80</v>
      </c>
      <c r="M24" s="165" t="str">
        <f t="shared" si="1"/>
        <v/>
      </c>
      <c r="N24" s="130">
        <v>80</v>
      </c>
      <c r="O24" s="166" t="str">
        <f t="shared" si="2"/>
        <v/>
      </c>
    </row>
    <row r="25" spans="1:15" s="18" customFormat="1" ht="26.45" customHeight="1" x14ac:dyDescent="0.2">
      <c r="A25" s="19" t="s">
        <v>183</v>
      </c>
      <c r="B25" s="20">
        <v>17</v>
      </c>
      <c r="C25" s="35" t="s">
        <v>290</v>
      </c>
      <c r="D25" s="79" t="s">
        <v>102</v>
      </c>
      <c r="E25" s="57" t="s">
        <v>254</v>
      </c>
      <c r="F25" s="104">
        <v>0</v>
      </c>
      <c r="G25" s="163" t="str">
        <f t="shared" si="3"/>
        <v/>
      </c>
      <c r="H25" s="130">
        <v>0</v>
      </c>
      <c r="I25" s="165" t="str">
        <f t="shared" si="4"/>
        <v/>
      </c>
      <c r="J25" s="130">
        <v>5.5</v>
      </c>
      <c r="K25" s="165" t="str">
        <f t="shared" si="0"/>
        <v/>
      </c>
      <c r="L25" s="130">
        <v>5.5</v>
      </c>
      <c r="M25" s="165" t="str">
        <f t="shared" si="1"/>
        <v/>
      </c>
      <c r="N25" s="130">
        <v>2.75</v>
      </c>
      <c r="O25" s="166" t="str">
        <f t="shared" si="2"/>
        <v/>
      </c>
    </row>
    <row r="26" spans="1:15" s="18" customFormat="1" ht="26.45" customHeight="1" x14ac:dyDescent="0.2">
      <c r="A26" s="19" t="s">
        <v>183</v>
      </c>
      <c r="B26" s="20">
        <v>18</v>
      </c>
      <c r="C26" s="35" t="s">
        <v>9</v>
      </c>
      <c r="D26" s="79" t="s">
        <v>103</v>
      </c>
      <c r="E26" s="57" t="s">
        <v>254</v>
      </c>
      <c r="F26" s="104">
        <v>0</v>
      </c>
      <c r="G26" s="163" t="str">
        <f t="shared" si="3"/>
        <v/>
      </c>
      <c r="H26" s="130">
        <v>45</v>
      </c>
      <c r="I26" s="165" t="str">
        <f t="shared" si="4"/>
        <v/>
      </c>
      <c r="J26" s="130">
        <v>20</v>
      </c>
      <c r="K26" s="165" t="str">
        <f t="shared" si="0"/>
        <v/>
      </c>
      <c r="L26" s="130">
        <v>30</v>
      </c>
      <c r="M26" s="165" t="str">
        <f t="shared" si="1"/>
        <v/>
      </c>
      <c r="N26" s="130">
        <v>35</v>
      </c>
      <c r="O26" s="166" t="str">
        <f t="shared" si="2"/>
        <v/>
      </c>
    </row>
    <row r="27" spans="1:15" s="18" customFormat="1" ht="26.45" customHeight="1" x14ac:dyDescent="0.2">
      <c r="A27" s="19" t="s">
        <v>183</v>
      </c>
      <c r="B27" s="20">
        <v>19</v>
      </c>
      <c r="C27" s="35" t="s">
        <v>10</v>
      </c>
      <c r="D27" s="121" t="s">
        <v>147</v>
      </c>
      <c r="E27" s="57" t="s">
        <v>254</v>
      </c>
      <c r="F27" s="104">
        <v>0</v>
      </c>
      <c r="G27" s="163" t="str">
        <f t="shared" si="3"/>
        <v/>
      </c>
      <c r="H27" s="130">
        <v>269.32</v>
      </c>
      <c r="I27" s="165" t="str">
        <f t="shared" si="4"/>
        <v/>
      </c>
      <c r="J27" s="130">
        <v>213</v>
      </c>
      <c r="K27" s="165" t="str">
        <f t="shared" si="0"/>
        <v/>
      </c>
      <c r="L27" s="130">
        <v>312.5</v>
      </c>
      <c r="M27" s="165" t="str">
        <f t="shared" si="1"/>
        <v/>
      </c>
      <c r="N27" s="130">
        <v>213</v>
      </c>
      <c r="O27" s="166" t="str">
        <f t="shared" si="2"/>
        <v/>
      </c>
    </row>
    <row r="28" spans="1:15" s="18" customFormat="1" ht="26.45" customHeight="1" x14ac:dyDescent="0.2">
      <c r="A28" s="19" t="s">
        <v>183</v>
      </c>
      <c r="B28" s="20">
        <v>20</v>
      </c>
      <c r="C28" s="35" t="s">
        <v>11</v>
      </c>
      <c r="D28" s="79" t="s">
        <v>104</v>
      </c>
      <c r="E28" s="57" t="s">
        <v>254</v>
      </c>
      <c r="F28" s="104">
        <v>0</v>
      </c>
      <c r="G28" s="163" t="str">
        <f t="shared" si="3"/>
        <v/>
      </c>
      <c r="H28" s="130">
        <v>16</v>
      </c>
      <c r="I28" s="165" t="str">
        <f t="shared" si="4"/>
        <v/>
      </c>
      <c r="J28" s="130">
        <v>16</v>
      </c>
      <c r="K28" s="165" t="str">
        <f t="shared" si="0"/>
        <v/>
      </c>
      <c r="L28" s="130">
        <v>22.5</v>
      </c>
      <c r="M28" s="165" t="str">
        <f t="shared" si="1"/>
        <v/>
      </c>
      <c r="N28" s="130">
        <v>18</v>
      </c>
      <c r="O28" s="166" t="str">
        <f t="shared" si="2"/>
        <v/>
      </c>
    </row>
    <row r="29" spans="1:15" s="18" customFormat="1" ht="26.45" customHeight="1" x14ac:dyDescent="0.2">
      <c r="A29" s="19" t="s">
        <v>183</v>
      </c>
      <c r="B29" s="20">
        <v>21</v>
      </c>
      <c r="C29" s="35" t="s">
        <v>12</v>
      </c>
      <c r="D29" s="79" t="s">
        <v>291</v>
      </c>
      <c r="E29" s="57" t="s">
        <v>254</v>
      </c>
      <c r="F29" s="104">
        <v>0</v>
      </c>
      <c r="G29" s="163" t="str">
        <f t="shared" si="3"/>
        <v/>
      </c>
      <c r="H29" s="130">
        <v>150</v>
      </c>
      <c r="I29" s="165" t="str">
        <f t="shared" si="4"/>
        <v/>
      </c>
      <c r="J29" s="130">
        <v>120</v>
      </c>
      <c r="K29" s="165" t="str">
        <f t="shared" si="0"/>
        <v/>
      </c>
      <c r="L29" s="130">
        <v>0</v>
      </c>
      <c r="M29" s="165" t="str">
        <f t="shared" si="1"/>
        <v/>
      </c>
      <c r="N29" s="130">
        <v>120</v>
      </c>
      <c r="O29" s="166" t="str">
        <f t="shared" si="2"/>
        <v/>
      </c>
    </row>
    <row r="30" spans="1:15" s="18" customFormat="1" ht="26.45" customHeight="1" x14ac:dyDescent="0.2">
      <c r="A30" s="19" t="s">
        <v>183</v>
      </c>
      <c r="B30" s="20">
        <v>22</v>
      </c>
      <c r="C30" s="35" t="s">
        <v>13</v>
      </c>
      <c r="D30" s="121" t="s">
        <v>204</v>
      </c>
      <c r="E30" s="57" t="s">
        <v>254</v>
      </c>
      <c r="F30" s="104">
        <v>0</v>
      </c>
      <c r="G30" s="163" t="str">
        <f t="shared" si="3"/>
        <v/>
      </c>
      <c r="H30" s="130">
        <v>240</v>
      </c>
      <c r="I30" s="165" t="str">
        <f t="shared" si="4"/>
        <v/>
      </c>
      <c r="J30" s="130">
        <v>120</v>
      </c>
      <c r="K30" s="165" t="str">
        <f t="shared" si="0"/>
        <v/>
      </c>
      <c r="L30" s="130">
        <v>120</v>
      </c>
      <c r="M30" s="165" t="str">
        <f t="shared" si="1"/>
        <v/>
      </c>
      <c r="N30" s="130">
        <v>240</v>
      </c>
      <c r="O30" s="166" t="str">
        <f t="shared" si="2"/>
        <v/>
      </c>
    </row>
    <row r="31" spans="1:15" s="18" customFormat="1" ht="26.45" customHeight="1" x14ac:dyDescent="0.2">
      <c r="A31" s="19" t="s">
        <v>183</v>
      </c>
      <c r="B31" s="20">
        <v>23</v>
      </c>
      <c r="C31" s="35" t="s">
        <v>292</v>
      </c>
      <c r="D31" s="121" t="s">
        <v>118</v>
      </c>
      <c r="E31" s="57" t="s">
        <v>254</v>
      </c>
      <c r="F31" s="104">
        <v>0</v>
      </c>
      <c r="G31" s="163" t="str">
        <f t="shared" si="3"/>
        <v/>
      </c>
      <c r="H31" s="130">
        <v>120</v>
      </c>
      <c r="I31" s="165" t="str">
        <f t="shared" si="4"/>
        <v/>
      </c>
      <c r="J31" s="130">
        <v>0</v>
      </c>
      <c r="K31" s="165" t="str">
        <f t="shared" si="0"/>
        <v/>
      </c>
      <c r="L31" s="130">
        <v>0</v>
      </c>
      <c r="M31" s="165" t="str">
        <f t="shared" si="1"/>
        <v/>
      </c>
      <c r="N31" s="130">
        <v>0</v>
      </c>
      <c r="O31" s="166" t="str">
        <f t="shared" si="2"/>
        <v/>
      </c>
    </row>
    <row r="32" spans="1:15" s="18" customFormat="1" ht="26.45" customHeight="1" x14ac:dyDescent="0.2">
      <c r="A32" s="19" t="s">
        <v>183</v>
      </c>
      <c r="B32" s="20">
        <v>24</v>
      </c>
      <c r="C32" s="35" t="s">
        <v>14</v>
      </c>
      <c r="D32" s="79" t="s">
        <v>105</v>
      </c>
      <c r="E32" s="57" t="s">
        <v>254</v>
      </c>
      <c r="F32" s="104">
        <v>0</v>
      </c>
      <c r="G32" s="163" t="str">
        <f t="shared" si="3"/>
        <v/>
      </c>
      <c r="H32" s="130">
        <v>56</v>
      </c>
      <c r="I32" s="165" t="str">
        <f>IF(OR(F32="",F32=0,F32=" "),"",H32*$G32)</f>
        <v/>
      </c>
      <c r="J32" s="130">
        <v>238</v>
      </c>
      <c r="K32" s="165" t="str">
        <f t="shared" si="0"/>
        <v/>
      </c>
      <c r="L32" s="130">
        <v>238</v>
      </c>
      <c r="M32" s="165" t="str">
        <f t="shared" si="1"/>
        <v/>
      </c>
      <c r="N32" s="130">
        <v>238</v>
      </c>
      <c r="O32" s="166" t="str">
        <f t="shared" si="2"/>
        <v/>
      </c>
    </row>
    <row r="33" spans="1:48" s="18" customFormat="1" ht="26.45" customHeight="1" x14ac:dyDescent="0.2">
      <c r="A33" s="19" t="s">
        <v>183</v>
      </c>
      <c r="B33" s="22" t="s">
        <v>293</v>
      </c>
      <c r="C33" s="272" t="s">
        <v>15</v>
      </c>
      <c r="D33" s="121" t="s">
        <v>106</v>
      </c>
      <c r="E33" s="265" t="s">
        <v>254</v>
      </c>
      <c r="F33" s="258">
        <v>0</v>
      </c>
      <c r="G33" s="260" t="str">
        <f>IF(OR(F33="",F33=0,F33=" "),"",F33/1000)</f>
        <v/>
      </c>
      <c r="H33" s="259">
        <v>120</v>
      </c>
      <c r="I33" s="138" t="str">
        <f>IF($D$160="","  ","  ")</f>
        <v xml:space="preserve">  </v>
      </c>
      <c r="J33" s="259">
        <v>120</v>
      </c>
      <c r="K33" s="261" t="str">
        <f>IF(OR(F33="",F33=0,),"",J33*$G33)</f>
        <v/>
      </c>
      <c r="L33" s="259">
        <v>115</v>
      </c>
      <c r="M33" s="261" t="str">
        <f>IF(OR(F33="",F33=0,),"",L33*$G33)</f>
        <v/>
      </c>
      <c r="N33" s="259">
        <v>100</v>
      </c>
      <c r="O33" s="270" t="str">
        <f>IF(OR(F33="",F33=0,),"",N33*$G33)</f>
        <v/>
      </c>
    </row>
    <row r="34" spans="1:48" s="18" customFormat="1" ht="26.45" customHeight="1" x14ac:dyDescent="0.2">
      <c r="A34" s="19" t="s">
        <v>183</v>
      </c>
      <c r="B34" s="22" t="s">
        <v>294</v>
      </c>
      <c r="C34" s="272"/>
      <c r="D34" s="121" t="s">
        <v>107</v>
      </c>
      <c r="E34" s="265"/>
      <c r="F34" s="258"/>
      <c r="G34" s="260"/>
      <c r="H34" s="259"/>
      <c r="I34" s="139" t="str">
        <f>IF($D$160="","  ","  ")</f>
        <v xml:space="preserve">  </v>
      </c>
      <c r="J34" s="259"/>
      <c r="K34" s="261"/>
      <c r="L34" s="259"/>
      <c r="M34" s="261"/>
      <c r="N34" s="259"/>
      <c r="O34" s="270"/>
      <c r="AE34" s="23"/>
      <c r="AH34" s="23"/>
      <c r="AQ34" s="23"/>
      <c r="AV34" s="23"/>
    </row>
    <row r="35" spans="1:48" s="18" customFormat="1" ht="26.45" customHeight="1" x14ac:dyDescent="0.2">
      <c r="A35" s="19" t="s">
        <v>183</v>
      </c>
      <c r="B35" s="22" t="s">
        <v>295</v>
      </c>
      <c r="C35" s="272"/>
      <c r="D35" s="121" t="s">
        <v>108</v>
      </c>
      <c r="E35" s="265"/>
      <c r="F35" s="258"/>
      <c r="G35" s="260"/>
      <c r="H35" s="259"/>
      <c r="I35" s="139" t="str">
        <f>IF($D$160="","  ","  ")</f>
        <v xml:space="preserve">  </v>
      </c>
      <c r="J35" s="259"/>
      <c r="K35" s="261"/>
      <c r="L35" s="259"/>
      <c r="M35" s="261"/>
      <c r="N35" s="259"/>
      <c r="O35" s="270"/>
    </row>
    <row r="36" spans="1:48" s="18" customFormat="1" ht="32.450000000000003" customHeight="1" x14ac:dyDescent="0.2">
      <c r="A36" s="19" t="s">
        <v>183</v>
      </c>
      <c r="B36" s="22" t="s">
        <v>296</v>
      </c>
      <c r="C36" s="272"/>
      <c r="D36" s="79" t="s">
        <v>109</v>
      </c>
      <c r="E36" s="265"/>
      <c r="F36" s="258"/>
      <c r="G36" s="260"/>
      <c r="H36" s="259"/>
      <c r="I36" s="167" t="str">
        <f>IF(OR(F33="",F33=0,F33=" "),"",H33*$G33)</f>
        <v/>
      </c>
      <c r="J36" s="259"/>
      <c r="K36" s="261"/>
      <c r="L36" s="259"/>
      <c r="M36" s="261"/>
      <c r="N36" s="259"/>
      <c r="O36" s="270"/>
    </row>
    <row r="37" spans="1:48" s="18" customFormat="1" ht="26.45" customHeight="1" x14ac:dyDescent="0.2">
      <c r="A37" s="19" t="s">
        <v>183</v>
      </c>
      <c r="B37" s="22" t="s">
        <v>297</v>
      </c>
      <c r="C37" s="272"/>
      <c r="D37" s="121" t="s">
        <v>195</v>
      </c>
      <c r="E37" s="265"/>
      <c r="F37" s="258"/>
      <c r="G37" s="260"/>
      <c r="H37" s="259"/>
      <c r="I37" s="139" t="str">
        <f>IF($D$160="","  ","  ")</f>
        <v xml:space="preserve">  </v>
      </c>
      <c r="J37" s="259"/>
      <c r="K37" s="261"/>
      <c r="L37" s="259"/>
      <c r="M37" s="261"/>
      <c r="N37" s="259"/>
      <c r="O37" s="270"/>
    </row>
    <row r="38" spans="1:48" s="18" customFormat="1" ht="26.45" customHeight="1" x14ac:dyDescent="0.2">
      <c r="A38" s="19" t="s">
        <v>183</v>
      </c>
      <c r="B38" s="22">
        <v>25.6</v>
      </c>
      <c r="C38" s="272"/>
      <c r="D38" s="121" t="s">
        <v>278</v>
      </c>
      <c r="E38" s="265"/>
      <c r="F38" s="258"/>
      <c r="G38" s="260"/>
      <c r="H38" s="259"/>
      <c r="I38" s="139" t="str">
        <f>IF($D$160="","  ","  ")</f>
        <v xml:space="preserve">  </v>
      </c>
      <c r="J38" s="259"/>
      <c r="K38" s="261"/>
      <c r="L38" s="259"/>
      <c r="M38" s="261"/>
      <c r="N38" s="259"/>
      <c r="O38" s="270"/>
    </row>
    <row r="39" spans="1:48" s="18" customFormat="1" ht="26.45" customHeight="1" x14ac:dyDescent="0.2">
      <c r="A39" s="19" t="s">
        <v>183</v>
      </c>
      <c r="B39" s="22">
        <v>25.7</v>
      </c>
      <c r="C39" s="272"/>
      <c r="D39" s="121" t="s">
        <v>273</v>
      </c>
      <c r="E39" s="265"/>
      <c r="F39" s="258"/>
      <c r="G39" s="260"/>
      <c r="H39" s="259"/>
      <c r="I39" s="139" t="str">
        <f>IF($D$160="","  ","  ")</f>
        <v xml:space="preserve">  </v>
      </c>
      <c r="J39" s="259"/>
      <c r="K39" s="261"/>
      <c r="L39" s="259"/>
      <c r="M39" s="261"/>
      <c r="N39" s="259"/>
      <c r="O39" s="270"/>
    </row>
    <row r="40" spans="1:48" s="18" customFormat="1" ht="26.45" customHeight="1" x14ac:dyDescent="0.2">
      <c r="A40" s="19" t="s">
        <v>183</v>
      </c>
      <c r="B40" s="22">
        <v>25.8</v>
      </c>
      <c r="C40" s="272"/>
      <c r="D40" s="121" t="s">
        <v>274</v>
      </c>
      <c r="E40" s="265"/>
      <c r="F40" s="258"/>
      <c r="G40" s="260"/>
      <c r="H40" s="259"/>
      <c r="I40" s="139" t="str">
        <f>IF($D$160="","  ","  ")</f>
        <v xml:space="preserve">  </v>
      </c>
      <c r="J40" s="259"/>
      <c r="K40" s="261"/>
      <c r="L40" s="259"/>
      <c r="M40" s="261"/>
      <c r="N40" s="259"/>
      <c r="O40" s="270"/>
    </row>
    <row r="41" spans="1:48" s="18" customFormat="1" ht="26.45" customHeight="1" x14ac:dyDescent="0.2">
      <c r="A41" s="19" t="s">
        <v>183</v>
      </c>
      <c r="B41" s="20">
        <v>26</v>
      </c>
      <c r="C41" s="35" t="s">
        <v>16</v>
      </c>
      <c r="D41" s="121" t="s">
        <v>203</v>
      </c>
      <c r="E41" s="64" t="s">
        <v>254</v>
      </c>
      <c r="F41" s="105">
        <v>0</v>
      </c>
      <c r="G41" s="129" t="str">
        <f>IF(OR(F41="",F41=0,F41=" "),"",F41/1000)</f>
        <v/>
      </c>
      <c r="H41" s="130">
        <v>72.5</v>
      </c>
      <c r="I41" s="131" t="str">
        <f>IF(OR(F41="",F41=0,F41=" "),"",H41*$G41)</f>
        <v/>
      </c>
      <c r="J41" s="130">
        <v>72.5</v>
      </c>
      <c r="K41" s="131" t="str">
        <f>IF(OR(F41="",F41=0,),"",J41*$G41)</f>
        <v/>
      </c>
      <c r="L41" s="130">
        <v>77.5</v>
      </c>
      <c r="M41" s="131" t="str">
        <f>IF(OR(F41="",F41=0,),"",L41*$G41)</f>
        <v/>
      </c>
      <c r="N41" s="130">
        <v>92.5</v>
      </c>
      <c r="O41" s="182" t="str">
        <f>IF(OR(F41="",F41=0,),"",N41*$G41)</f>
        <v/>
      </c>
    </row>
    <row r="42" spans="1:48" s="18" customFormat="1" ht="26.45" customHeight="1" x14ac:dyDescent="0.2">
      <c r="A42" s="19" t="s">
        <v>183</v>
      </c>
      <c r="B42" s="22" t="s">
        <v>298</v>
      </c>
      <c r="C42" s="272" t="s">
        <v>17</v>
      </c>
      <c r="D42" s="121" t="s">
        <v>299</v>
      </c>
      <c r="E42" s="216" t="s">
        <v>254</v>
      </c>
      <c r="F42" s="258">
        <v>0</v>
      </c>
      <c r="G42" s="260" t="str">
        <f>IF(OR(F42="",F42=0,F42=" "),"",F42/1000)</f>
        <v/>
      </c>
      <c r="H42" s="259">
        <v>3150</v>
      </c>
      <c r="I42" s="138" t="str">
        <f>IF($D$160="","  ","  ")</f>
        <v xml:space="preserve">  </v>
      </c>
      <c r="J42" s="259">
        <v>3150</v>
      </c>
      <c r="K42" s="261" t="str">
        <f>IF(OR(F42="",F42=0,),"",J42*$G42)</f>
        <v/>
      </c>
      <c r="L42" s="259">
        <v>3150</v>
      </c>
      <c r="M42" s="261" t="str">
        <f>IF(OR(F42="",F42=0,),"",L42*$G42)</f>
        <v/>
      </c>
      <c r="N42" s="259">
        <v>3150</v>
      </c>
      <c r="O42" s="270" t="str">
        <f>IF(OR(F42="",F42=0,),"",N42*$G42)</f>
        <v/>
      </c>
    </row>
    <row r="43" spans="1:48" s="18" customFormat="1" ht="26.45" customHeight="1" x14ac:dyDescent="0.2">
      <c r="A43" s="19" t="s">
        <v>183</v>
      </c>
      <c r="B43" s="22" t="s">
        <v>300</v>
      </c>
      <c r="C43" s="272"/>
      <c r="D43" s="121" t="s">
        <v>301</v>
      </c>
      <c r="E43" s="216"/>
      <c r="F43" s="258"/>
      <c r="G43" s="260"/>
      <c r="H43" s="259"/>
      <c r="I43" s="139" t="str">
        <f>IF($D$160="","  ","  ")</f>
        <v xml:space="preserve">  </v>
      </c>
      <c r="J43" s="259"/>
      <c r="K43" s="261"/>
      <c r="L43" s="259"/>
      <c r="M43" s="261"/>
      <c r="N43" s="259"/>
      <c r="O43" s="270"/>
    </row>
    <row r="44" spans="1:48" s="18" customFormat="1" ht="26.45" customHeight="1" x14ac:dyDescent="0.2">
      <c r="A44" s="19" t="s">
        <v>183</v>
      </c>
      <c r="B44" s="22" t="s">
        <v>302</v>
      </c>
      <c r="C44" s="272"/>
      <c r="D44" s="121" t="s">
        <v>303</v>
      </c>
      <c r="E44" s="216"/>
      <c r="F44" s="258"/>
      <c r="G44" s="260"/>
      <c r="H44" s="259"/>
      <c r="I44" s="139" t="str">
        <f>IF(OR(F42="",F42=0,F42=" "),"",H42*$G42)</f>
        <v/>
      </c>
      <c r="J44" s="259"/>
      <c r="K44" s="261"/>
      <c r="L44" s="259"/>
      <c r="M44" s="261"/>
      <c r="N44" s="259"/>
      <c r="O44" s="270"/>
    </row>
    <row r="45" spans="1:48" s="18" customFormat="1" ht="26.45" customHeight="1" x14ac:dyDescent="0.2">
      <c r="A45" s="19" t="s">
        <v>183</v>
      </c>
      <c r="B45" s="22" t="s">
        <v>304</v>
      </c>
      <c r="C45" s="272"/>
      <c r="D45" s="79" t="s">
        <v>112</v>
      </c>
      <c r="E45" s="216"/>
      <c r="F45" s="258"/>
      <c r="G45" s="260"/>
      <c r="H45" s="259"/>
      <c r="I45" s="139" t="str">
        <f>IF($D$160="","  ","  ")</f>
        <v xml:space="preserve">  </v>
      </c>
      <c r="J45" s="259"/>
      <c r="K45" s="261"/>
      <c r="L45" s="259"/>
      <c r="M45" s="261"/>
      <c r="N45" s="259"/>
      <c r="O45" s="270"/>
    </row>
    <row r="46" spans="1:48" s="18" customFormat="1" ht="26.45" customHeight="1" x14ac:dyDescent="0.2">
      <c r="A46" s="19" t="s">
        <v>183</v>
      </c>
      <c r="B46" s="22" t="s">
        <v>305</v>
      </c>
      <c r="C46" s="272"/>
      <c r="D46" s="121" t="s">
        <v>306</v>
      </c>
      <c r="E46" s="216"/>
      <c r="F46" s="258"/>
      <c r="G46" s="260"/>
      <c r="H46" s="259"/>
      <c r="I46" s="139" t="str">
        <f>IF($D$160="","  ","  ")</f>
        <v xml:space="preserve">  </v>
      </c>
      <c r="J46" s="259"/>
      <c r="K46" s="261"/>
      <c r="L46" s="259"/>
      <c r="M46" s="261"/>
      <c r="N46" s="259"/>
      <c r="O46" s="270"/>
    </row>
    <row r="47" spans="1:48" s="18" customFormat="1" ht="26.45" customHeight="1" x14ac:dyDescent="0.2">
      <c r="A47" s="19" t="s">
        <v>183</v>
      </c>
      <c r="B47" s="20">
        <v>28</v>
      </c>
      <c r="C47" s="35" t="s">
        <v>18</v>
      </c>
      <c r="D47" s="79" t="s">
        <v>153</v>
      </c>
      <c r="E47" s="57" t="s">
        <v>254</v>
      </c>
      <c r="F47" s="105">
        <v>0</v>
      </c>
      <c r="G47" s="129" t="str">
        <f>IF(OR(F47="",F47=0,F47=" "),"",F47/1000)</f>
        <v/>
      </c>
      <c r="H47" s="130">
        <v>32.4</v>
      </c>
      <c r="I47" s="131" t="str">
        <f>IF(OR(F47="",F47=0,F47=" "),"",H47*$G47)</f>
        <v/>
      </c>
      <c r="J47" s="130">
        <v>0</v>
      </c>
      <c r="K47" s="131" t="str">
        <f>IF(OR(F47="",F47=0,),"",J47*$G47)</f>
        <v/>
      </c>
      <c r="L47" s="130">
        <v>0</v>
      </c>
      <c r="M47" s="131" t="str">
        <f>IF(OR(F47="",F47=0,),"",L47*$G47)</f>
        <v/>
      </c>
      <c r="N47" s="130">
        <v>54</v>
      </c>
      <c r="O47" s="132" t="str">
        <f>IF(OR(F47="",F47=0,),"",N47*$G47)</f>
        <v/>
      </c>
    </row>
    <row r="48" spans="1:48" s="18" customFormat="1" ht="26.45" customHeight="1" x14ac:dyDescent="0.2">
      <c r="A48" s="19" t="s">
        <v>183</v>
      </c>
      <c r="B48" s="20">
        <v>29</v>
      </c>
      <c r="C48" s="35" t="s">
        <v>19</v>
      </c>
      <c r="D48" s="79"/>
      <c r="E48" s="57" t="s">
        <v>254</v>
      </c>
      <c r="F48" s="105">
        <v>0</v>
      </c>
      <c r="G48" s="129" t="str">
        <f t="shared" ref="G48:G66" si="5">IF(OR(F48="",F48=0,F48=" "),"",F48/1000)</f>
        <v/>
      </c>
      <c r="H48" s="130">
        <v>200</v>
      </c>
      <c r="I48" s="131" t="str">
        <f t="shared" ref="I48:I66" si="6">IF(OR(F48="",F48=0,F48=" "),"",H48*$G48)</f>
        <v/>
      </c>
      <c r="J48" s="130">
        <v>200</v>
      </c>
      <c r="K48" s="131" t="str">
        <f t="shared" ref="K48:K66" si="7">IF(OR(F48="",F48=0,),"",J48*$G48)</f>
        <v/>
      </c>
      <c r="L48" s="130">
        <v>200</v>
      </c>
      <c r="M48" s="131" t="str">
        <f t="shared" ref="M48:M66" si="8">IF(OR(F48="",F48=0,),"",L48*$G48)</f>
        <v/>
      </c>
      <c r="N48" s="130">
        <v>200</v>
      </c>
      <c r="O48" s="132" t="str">
        <f t="shared" ref="O48:O66" si="9">IF(OR(F48="",F48=0,),"",N48*$G48)</f>
        <v/>
      </c>
    </row>
    <row r="49" spans="1:15" s="18" customFormat="1" ht="26.45" customHeight="1" x14ac:dyDescent="0.2">
      <c r="A49" s="19" t="s">
        <v>183</v>
      </c>
      <c r="B49" s="20">
        <v>30</v>
      </c>
      <c r="C49" s="35" t="s">
        <v>307</v>
      </c>
      <c r="D49" s="79" t="s">
        <v>95</v>
      </c>
      <c r="E49" s="57" t="s">
        <v>256</v>
      </c>
      <c r="F49" s="105">
        <v>0</v>
      </c>
      <c r="G49" s="129" t="str">
        <f t="shared" si="5"/>
        <v/>
      </c>
      <c r="H49" s="130">
        <v>50</v>
      </c>
      <c r="I49" s="131" t="str">
        <f t="shared" si="6"/>
        <v/>
      </c>
      <c r="J49" s="130">
        <v>60</v>
      </c>
      <c r="K49" s="131" t="str">
        <f t="shared" si="7"/>
        <v/>
      </c>
      <c r="L49" s="130">
        <v>165</v>
      </c>
      <c r="M49" s="131" t="str">
        <f t="shared" si="8"/>
        <v/>
      </c>
      <c r="N49" s="130">
        <v>20</v>
      </c>
      <c r="O49" s="132" t="str">
        <f t="shared" si="9"/>
        <v/>
      </c>
    </row>
    <row r="50" spans="1:15" s="18" customFormat="1" ht="26.45" customHeight="1" x14ac:dyDescent="0.2">
      <c r="A50" s="19" t="s">
        <v>183</v>
      </c>
      <c r="B50" s="20">
        <v>31</v>
      </c>
      <c r="C50" s="35" t="s">
        <v>308</v>
      </c>
      <c r="D50" s="79" t="s">
        <v>116</v>
      </c>
      <c r="E50" s="57" t="s">
        <v>254</v>
      </c>
      <c r="F50" s="105">
        <v>0</v>
      </c>
      <c r="G50" s="129" t="str">
        <f t="shared" si="5"/>
        <v/>
      </c>
      <c r="H50" s="130">
        <v>150</v>
      </c>
      <c r="I50" s="131" t="str">
        <f t="shared" si="6"/>
        <v/>
      </c>
      <c r="J50" s="130">
        <v>170</v>
      </c>
      <c r="K50" s="131" t="str">
        <f t="shared" si="7"/>
        <v/>
      </c>
      <c r="L50" s="130">
        <v>150</v>
      </c>
      <c r="M50" s="131" t="str">
        <f t="shared" si="8"/>
        <v/>
      </c>
      <c r="N50" s="130">
        <v>150</v>
      </c>
      <c r="O50" s="132" t="str">
        <f t="shared" si="9"/>
        <v/>
      </c>
    </row>
    <row r="51" spans="1:15" s="18" customFormat="1" ht="26.45" customHeight="1" x14ac:dyDescent="0.2">
      <c r="A51" s="19" t="s">
        <v>183</v>
      </c>
      <c r="B51" s="20">
        <v>32</v>
      </c>
      <c r="C51" s="35" t="s">
        <v>20</v>
      </c>
      <c r="D51" s="121" t="s">
        <v>159</v>
      </c>
      <c r="E51" s="57" t="s">
        <v>254</v>
      </c>
      <c r="F51" s="105">
        <v>0</v>
      </c>
      <c r="G51" s="129" t="str">
        <f t="shared" si="5"/>
        <v/>
      </c>
      <c r="H51" s="130">
        <v>344.4</v>
      </c>
      <c r="I51" s="131" t="str">
        <f t="shared" si="6"/>
        <v/>
      </c>
      <c r="J51" s="130">
        <v>270.60000000000002</v>
      </c>
      <c r="K51" s="131" t="str">
        <f t="shared" si="7"/>
        <v/>
      </c>
      <c r="L51" s="130">
        <v>172.2</v>
      </c>
      <c r="M51" s="131" t="str">
        <f t="shared" si="8"/>
        <v/>
      </c>
      <c r="N51" s="130">
        <v>295.2</v>
      </c>
      <c r="O51" s="132" t="str">
        <f t="shared" si="9"/>
        <v/>
      </c>
    </row>
    <row r="52" spans="1:15" s="18" customFormat="1" ht="26.45" customHeight="1" x14ac:dyDescent="0.2">
      <c r="A52" s="19" t="s">
        <v>183</v>
      </c>
      <c r="B52" s="20">
        <v>33</v>
      </c>
      <c r="C52" s="35" t="s">
        <v>21</v>
      </c>
      <c r="D52" s="121" t="s">
        <v>154</v>
      </c>
      <c r="E52" s="57" t="s">
        <v>254</v>
      </c>
      <c r="F52" s="105">
        <v>0</v>
      </c>
      <c r="G52" s="129" t="str">
        <f t="shared" si="5"/>
        <v/>
      </c>
      <c r="H52" s="130">
        <v>300</v>
      </c>
      <c r="I52" s="131" t="str">
        <f t="shared" si="6"/>
        <v/>
      </c>
      <c r="J52" s="130">
        <v>300</v>
      </c>
      <c r="K52" s="131" t="str">
        <f t="shared" si="7"/>
        <v/>
      </c>
      <c r="L52" s="130">
        <v>300</v>
      </c>
      <c r="M52" s="131" t="str">
        <f t="shared" si="8"/>
        <v/>
      </c>
      <c r="N52" s="130">
        <v>300</v>
      </c>
      <c r="O52" s="132" t="str">
        <f t="shared" si="9"/>
        <v/>
      </c>
    </row>
    <row r="53" spans="1:15" s="18" customFormat="1" ht="26.45" customHeight="1" x14ac:dyDescent="0.2">
      <c r="A53" s="19" t="s">
        <v>183</v>
      </c>
      <c r="B53" s="20">
        <v>34</v>
      </c>
      <c r="C53" s="35" t="s">
        <v>22</v>
      </c>
      <c r="D53" s="121" t="s">
        <v>205</v>
      </c>
      <c r="E53" s="57" t="s">
        <v>254</v>
      </c>
      <c r="F53" s="105">
        <v>0</v>
      </c>
      <c r="G53" s="129" t="str">
        <f t="shared" si="5"/>
        <v/>
      </c>
      <c r="H53" s="130">
        <v>0</v>
      </c>
      <c r="I53" s="131" t="str">
        <f t="shared" si="6"/>
        <v/>
      </c>
      <c r="J53" s="130">
        <v>240</v>
      </c>
      <c r="K53" s="131" t="str">
        <f t="shared" si="7"/>
        <v/>
      </c>
      <c r="L53" s="130">
        <v>120</v>
      </c>
      <c r="M53" s="131" t="str">
        <f t="shared" si="8"/>
        <v/>
      </c>
      <c r="N53" s="130">
        <v>120</v>
      </c>
      <c r="O53" s="132" t="str">
        <f t="shared" si="9"/>
        <v/>
      </c>
    </row>
    <row r="54" spans="1:15" s="18" customFormat="1" ht="26.45" customHeight="1" x14ac:dyDescent="0.2">
      <c r="A54" s="19" t="s">
        <v>183</v>
      </c>
      <c r="B54" s="20">
        <v>35</v>
      </c>
      <c r="C54" s="35" t="s">
        <v>23</v>
      </c>
      <c r="D54" s="121" t="s">
        <v>148</v>
      </c>
      <c r="E54" s="57" t="s">
        <v>254</v>
      </c>
      <c r="F54" s="105">
        <v>0</v>
      </c>
      <c r="G54" s="129" t="str">
        <f t="shared" si="5"/>
        <v/>
      </c>
      <c r="H54" s="130">
        <v>286</v>
      </c>
      <c r="I54" s="131" t="str">
        <f t="shared" si="6"/>
        <v/>
      </c>
      <c r="J54" s="130">
        <v>275</v>
      </c>
      <c r="K54" s="131" t="str">
        <f t="shared" si="7"/>
        <v/>
      </c>
      <c r="L54" s="130">
        <v>165</v>
      </c>
      <c r="M54" s="131" t="str">
        <f t="shared" si="8"/>
        <v/>
      </c>
      <c r="N54" s="130">
        <v>187</v>
      </c>
      <c r="O54" s="132" t="str">
        <f t="shared" si="9"/>
        <v/>
      </c>
    </row>
    <row r="55" spans="1:15" s="18" customFormat="1" ht="26.45" customHeight="1" x14ac:dyDescent="0.2">
      <c r="A55" s="19" t="s">
        <v>183</v>
      </c>
      <c r="B55" s="20">
        <v>36</v>
      </c>
      <c r="C55" s="35" t="s">
        <v>24</v>
      </c>
      <c r="D55" s="121" t="s">
        <v>196</v>
      </c>
      <c r="E55" s="57" t="s">
        <v>260</v>
      </c>
      <c r="F55" s="105">
        <v>0</v>
      </c>
      <c r="G55" s="129" t="str">
        <f t="shared" si="5"/>
        <v/>
      </c>
      <c r="H55" s="130">
        <v>0</v>
      </c>
      <c r="I55" s="131" t="str">
        <f t="shared" si="6"/>
        <v/>
      </c>
      <c r="J55" s="130">
        <v>200</v>
      </c>
      <c r="K55" s="131" t="str">
        <f t="shared" si="7"/>
        <v/>
      </c>
      <c r="L55" s="130">
        <v>0</v>
      </c>
      <c r="M55" s="131" t="str">
        <f t="shared" si="8"/>
        <v/>
      </c>
      <c r="N55" s="130">
        <v>0</v>
      </c>
      <c r="O55" s="132" t="str">
        <f t="shared" si="9"/>
        <v/>
      </c>
    </row>
    <row r="56" spans="1:15" s="18" customFormat="1" ht="26.45" customHeight="1" x14ac:dyDescent="0.2">
      <c r="A56" s="19" t="s">
        <v>183</v>
      </c>
      <c r="B56" s="20">
        <v>37</v>
      </c>
      <c r="C56" s="35" t="s">
        <v>25</v>
      </c>
      <c r="D56" s="121" t="s">
        <v>119</v>
      </c>
      <c r="E56" s="57" t="s">
        <v>254</v>
      </c>
      <c r="F56" s="105">
        <v>0</v>
      </c>
      <c r="G56" s="129" t="str">
        <f t="shared" si="5"/>
        <v/>
      </c>
      <c r="H56" s="130">
        <v>0</v>
      </c>
      <c r="I56" s="131" t="str">
        <f t="shared" si="6"/>
        <v/>
      </c>
      <c r="J56" s="130">
        <v>0</v>
      </c>
      <c r="K56" s="131" t="str">
        <f t="shared" si="7"/>
        <v/>
      </c>
      <c r="L56" s="130">
        <v>100</v>
      </c>
      <c r="M56" s="131" t="str">
        <f t="shared" si="8"/>
        <v/>
      </c>
      <c r="N56" s="130">
        <v>110</v>
      </c>
      <c r="O56" s="132" t="str">
        <f t="shared" si="9"/>
        <v/>
      </c>
    </row>
    <row r="57" spans="1:15" s="18" customFormat="1" ht="26.45" customHeight="1" x14ac:dyDescent="0.2">
      <c r="A57" s="19" t="s">
        <v>183</v>
      </c>
      <c r="B57" s="20">
        <v>38</v>
      </c>
      <c r="C57" s="35" t="s">
        <v>309</v>
      </c>
      <c r="D57" s="121" t="s">
        <v>310</v>
      </c>
      <c r="E57" s="57" t="s">
        <v>260</v>
      </c>
      <c r="F57" s="105">
        <v>0</v>
      </c>
      <c r="G57" s="129" t="str">
        <f t="shared" si="5"/>
        <v/>
      </c>
      <c r="H57" s="130">
        <v>200</v>
      </c>
      <c r="I57" s="131" t="str">
        <f t="shared" si="6"/>
        <v/>
      </c>
      <c r="J57" s="130">
        <v>0</v>
      </c>
      <c r="K57" s="131" t="str">
        <f t="shared" si="7"/>
        <v/>
      </c>
      <c r="L57" s="130">
        <v>0</v>
      </c>
      <c r="M57" s="131" t="str">
        <f t="shared" si="8"/>
        <v/>
      </c>
      <c r="N57" s="130">
        <v>0</v>
      </c>
      <c r="O57" s="132" t="str">
        <f t="shared" si="9"/>
        <v/>
      </c>
    </row>
    <row r="58" spans="1:15" s="18" customFormat="1" ht="26.45" customHeight="1" x14ac:dyDescent="0.2">
      <c r="A58" s="19" t="s">
        <v>183</v>
      </c>
      <c r="B58" s="20">
        <v>39</v>
      </c>
      <c r="C58" s="35" t="s">
        <v>26</v>
      </c>
      <c r="D58" s="79" t="s">
        <v>120</v>
      </c>
      <c r="E58" s="57" t="s">
        <v>256</v>
      </c>
      <c r="F58" s="105">
        <v>0</v>
      </c>
      <c r="G58" s="129" t="str">
        <f t="shared" si="5"/>
        <v/>
      </c>
      <c r="H58" s="130">
        <v>40</v>
      </c>
      <c r="I58" s="131" t="str">
        <f t="shared" si="6"/>
        <v/>
      </c>
      <c r="J58" s="130">
        <v>60</v>
      </c>
      <c r="K58" s="131" t="str">
        <f t="shared" si="7"/>
        <v/>
      </c>
      <c r="L58" s="130">
        <v>40</v>
      </c>
      <c r="M58" s="131" t="str">
        <f t="shared" si="8"/>
        <v/>
      </c>
      <c r="N58" s="130">
        <v>30</v>
      </c>
      <c r="O58" s="132" t="str">
        <f t="shared" si="9"/>
        <v/>
      </c>
    </row>
    <row r="59" spans="1:15" s="18" customFormat="1" ht="26.45" customHeight="1" x14ac:dyDescent="0.2">
      <c r="A59" s="19" t="s">
        <v>183</v>
      </c>
      <c r="B59" s="20">
        <v>40</v>
      </c>
      <c r="C59" s="35" t="s">
        <v>27</v>
      </c>
      <c r="D59" s="79" t="s">
        <v>27</v>
      </c>
      <c r="E59" s="57" t="s">
        <v>256</v>
      </c>
      <c r="F59" s="105">
        <v>0</v>
      </c>
      <c r="G59" s="129" t="str">
        <f t="shared" si="5"/>
        <v/>
      </c>
      <c r="H59" s="130">
        <v>225</v>
      </c>
      <c r="I59" s="131" t="str">
        <f t="shared" si="6"/>
        <v/>
      </c>
      <c r="J59" s="130">
        <v>205</v>
      </c>
      <c r="K59" s="131" t="str">
        <f t="shared" si="7"/>
        <v/>
      </c>
      <c r="L59" s="130">
        <v>220</v>
      </c>
      <c r="M59" s="131" t="str">
        <f t="shared" si="8"/>
        <v/>
      </c>
      <c r="N59" s="130">
        <v>225</v>
      </c>
      <c r="O59" s="132" t="str">
        <f t="shared" si="9"/>
        <v/>
      </c>
    </row>
    <row r="60" spans="1:15" s="18" customFormat="1" ht="26.45" customHeight="1" x14ac:dyDescent="0.2">
      <c r="A60" s="19" t="s">
        <v>183</v>
      </c>
      <c r="B60" s="20">
        <v>41</v>
      </c>
      <c r="C60" s="35" t="s">
        <v>28</v>
      </c>
      <c r="D60" s="79" t="s">
        <v>121</v>
      </c>
      <c r="E60" s="57" t="s">
        <v>254</v>
      </c>
      <c r="F60" s="105">
        <v>0</v>
      </c>
      <c r="G60" s="129" t="str">
        <f t="shared" si="5"/>
        <v/>
      </c>
      <c r="H60" s="130">
        <v>15</v>
      </c>
      <c r="I60" s="131" t="str">
        <f t="shared" si="6"/>
        <v/>
      </c>
      <c r="J60" s="130">
        <v>0</v>
      </c>
      <c r="K60" s="131" t="str">
        <f t="shared" si="7"/>
        <v/>
      </c>
      <c r="L60" s="130">
        <v>16.75</v>
      </c>
      <c r="M60" s="131" t="str">
        <f t="shared" si="8"/>
        <v/>
      </c>
      <c r="N60" s="130">
        <v>15</v>
      </c>
      <c r="O60" s="132" t="str">
        <f t="shared" si="9"/>
        <v/>
      </c>
    </row>
    <row r="61" spans="1:15" s="18" customFormat="1" ht="26.45" customHeight="1" x14ac:dyDescent="0.2">
      <c r="A61" s="19" t="s">
        <v>183</v>
      </c>
      <c r="B61" s="20">
        <v>42</v>
      </c>
      <c r="C61" s="35" t="s">
        <v>29</v>
      </c>
      <c r="D61" s="121" t="s">
        <v>311</v>
      </c>
      <c r="E61" s="57" t="s">
        <v>260</v>
      </c>
      <c r="F61" s="105">
        <v>0</v>
      </c>
      <c r="G61" s="129" t="str">
        <f t="shared" si="5"/>
        <v/>
      </c>
      <c r="H61" s="130">
        <v>0</v>
      </c>
      <c r="I61" s="131" t="str">
        <f t="shared" si="6"/>
        <v/>
      </c>
      <c r="J61" s="130">
        <v>0</v>
      </c>
      <c r="K61" s="131" t="str">
        <f t="shared" si="7"/>
        <v/>
      </c>
      <c r="L61" s="130">
        <v>200</v>
      </c>
      <c r="M61" s="131" t="str">
        <f t="shared" si="8"/>
        <v/>
      </c>
      <c r="N61" s="130">
        <v>0</v>
      </c>
      <c r="O61" s="132" t="str">
        <f t="shared" si="9"/>
        <v/>
      </c>
    </row>
    <row r="62" spans="1:15" s="18" customFormat="1" ht="26.45" customHeight="1" x14ac:dyDescent="0.2">
      <c r="A62" s="19" t="s">
        <v>183</v>
      </c>
      <c r="B62" s="20">
        <v>43</v>
      </c>
      <c r="C62" s="35" t="s">
        <v>30</v>
      </c>
      <c r="D62" s="79" t="s">
        <v>122</v>
      </c>
      <c r="E62" s="57" t="s">
        <v>254</v>
      </c>
      <c r="F62" s="105">
        <v>0</v>
      </c>
      <c r="G62" s="129" t="str">
        <f t="shared" si="5"/>
        <v/>
      </c>
      <c r="H62" s="130">
        <v>10</v>
      </c>
      <c r="I62" s="131" t="str">
        <f t="shared" si="6"/>
        <v/>
      </c>
      <c r="J62" s="130">
        <v>10</v>
      </c>
      <c r="K62" s="131" t="str">
        <f t="shared" si="7"/>
        <v/>
      </c>
      <c r="L62" s="130">
        <v>40</v>
      </c>
      <c r="M62" s="131" t="str">
        <f t="shared" si="8"/>
        <v/>
      </c>
      <c r="N62" s="130">
        <v>10</v>
      </c>
      <c r="O62" s="132" t="str">
        <f t="shared" si="9"/>
        <v/>
      </c>
    </row>
    <row r="63" spans="1:15" s="18" customFormat="1" ht="26.45" customHeight="1" x14ac:dyDescent="0.2">
      <c r="A63" s="19" t="s">
        <v>183</v>
      </c>
      <c r="B63" s="20">
        <v>44</v>
      </c>
      <c r="C63" s="35" t="s">
        <v>31</v>
      </c>
      <c r="D63" s="121" t="s">
        <v>123</v>
      </c>
      <c r="E63" s="57" t="s">
        <v>254</v>
      </c>
      <c r="F63" s="105">
        <v>0</v>
      </c>
      <c r="G63" s="129" t="str">
        <f t="shared" si="5"/>
        <v/>
      </c>
      <c r="H63" s="130">
        <v>2100</v>
      </c>
      <c r="I63" s="131" t="str">
        <f t="shared" si="6"/>
        <v/>
      </c>
      <c r="J63" s="130">
        <v>2100</v>
      </c>
      <c r="K63" s="131" t="str">
        <f t="shared" si="7"/>
        <v/>
      </c>
      <c r="L63" s="130">
        <v>2110</v>
      </c>
      <c r="M63" s="131" t="str">
        <f t="shared" si="8"/>
        <v/>
      </c>
      <c r="N63" s="130">
        <v>2100</v>
      </c>
      <c r="O63" s="132" t="str">
        <f t="shared" si="9"/>
        <v/>
      </c>
    </row>
    <row r="64" spans="1:15" s="18" customFormat="1" ht="26.45" customHeight="1" x14ac:dyDescent="0.2">
      <c r="A64" s="19" t="s">
        <v>183</v>
      </c>
      <c r="B64" s="20">
        <v>45</v>
      </c>
      <c r="C64" s="35" t="s">
        <v>32</v>
      </c>
      <c r="D64" s="79" t="s">
        <v>124</v>
      </c>
      <c r="E64" s="57" t="s">
        <v>254</v>
      </c>
      <c r="F64" s="105">
        <v>0</v>
      </c>
      <c r="G64" s="129" t="str">
        <f t="shared" si="5"/>
        <v/>
      </c>
      <c r="H64" s="130">
        <v>10</v>
      </c>
      <c r="I64" s="131" t="str">
        <f t="shared" si="6"/>
        <v/>
      </c>
      <c r="J64" s="130">
        <v>20</v>
      </c>
      <c r="K64" s="131" t="str">
        <f t="shared" si="7"/>
        <v/>
      </c>
      <c r="L64" s="130">
        <v>20</v>
      </c>
      <c r="M64" s="131" t="str">
        <f t="shared" si="8"/>
        <v/>
      </c>
      <c r="N64" s="130">
        <v>20</v>
      </c>
      <c r="O64" s="132" t="str">
        <f t="shared" si="9"/>
        <v/>
      </c>
    </row>
    <row r="65" spans="1:38" s="18" customFormat="1" ht="26.45" customHeight="1" x14ac:dyDescent="0.2">
      <c r="A65" s="19" t="s">
        <v>183</v>
      </c>
      <c r="B65" s="20">
        <v>46</v>
      </c>
      <c r="C65" s="35" t="s">
        <v>33</v>
      </c>
      <c r="D65" s="121" t="s">
        <v>125</v>
      </c>
      <c r="E65" s="57" t="s">
        <v>254</v>
      </c>
      <c r="F65" s="105">
        <v>0</v>
      </c>
      <c r="G65" s="129" t="str">
        <f t="shared" si="5"/>
        <v/>
      </c>
      <c r="H65" s="130">
        <v>0</v>
      </c>
      <c r="I65" s="131" t="str">
        <f t="shared" si="6"/>
        <v/>
      </c>
      <c r="J65" s="130">
        <v>0</v>
      </c>
      <c r="K65" s="131" t="str">
        <f t="shared" si="7"/>
        <v/>
      </c>
      <c r="L65" s="130">
        <v>0</v>
      </c>
      <c r="M65" s="131" t="str">
        <f t="shared" si="8"/>
        <v/>
      </c>
      <c r="N65" s="130">
        <v>40</v>
      </c>
      <c r="O65" s="132" t="str">
        <f t="shared" si="9"/>
        <v/>
      </c>
    </row>
    <row r="66" spans="1:38" s="18" customFormat="1" ht="26.45" customHeight="1" x14ac:dyDescent="0.2">
      <c r="A66" s="19" t="s">
        <v>183</v>
      </c>
      <c r="B66" s="20">
        <v>47</v>
      </c>
      <c r="C66" s="35" t="s">
        <v>312</v>
      </c>
      <c r="D66" s="79" t="s">
        <v>126</v>
      </c>
      <c r="E66" s="57" t="s">
        <v>254</v>
      </c>
      <c r="F66" s="105">
        <v>0</v>
      </c>
      <c r="G66" s="129" t="str">
        <f t="shared" si="5"/>
        <v/>
      </c>
      <c r="H66" s="130">
        <v>100</v>
      </c>
      <c r="I66" s="131" t="str">
        <f t="shared" si="6"/>
        <v/>
      </c>
      <c r="J66" s="130">
        <v>50</v>
      </c>
      <c r="K66" s="131" t="str">
        <f t="shared" si="7"/>
        <v/>
      </c>
      <c r="L66" s="130">
        <v>10</v>
      </c>
      <c r="M66" s="131" t="str">
        <f t="shared" si="8"/>
        <v/>
      </c>
      <c r="N66" s="130">
        <v>10</v>
      </c>
      <c r="O66" s="132" t="str">
        <f t="shared" si="9"/>
        <v/>
      </c>
    </row>
    <row r="67" spans="1:38" s="18" customFormat="1" ht="26.45" customHeight="1" x14ac:dyDescent="0.2">
      <c r="A67" s="19" t="s">
        <v>183</v>
      </c>
      <c r="B67" s="22" t="s">
        <v>313</v>
      </c>
      <c r="C67" s="272" t="s">
        <v>34</v>
      </c>
      <c r="D67" s="121" t="s">
        <v>241</v>
      </c>
      <c r="E67" s="212" t="s">
        <v>254</v>
      </c>
      <c r="F67" s="258">
        <v>0</v>
      </c>
      <c r="G67" s="260" t="str">
        <f>IF(OR(F67="",F67=0,F67=" "),"",F67/1000)</f>
        <v/>
      </c>
      <c r="H67" s="259">
        <v>560</v>
      </c>
      <c r="I67" s="138" t="str">
        <f>IF($D$160="","  ","  ")</f>
        <v xml:space="preserve">  </v>
      </c>
      <c r="J67" s="259">
        <v>520</v>
      </c>
      <c r="K67" s="261" t="str">
        <f>IF(OR(F67="",F67=0,),"",J67*$G67)</f>
        <v/>
      </c>
      <c r="L67" s="259">
        <v>320</v>
      </c>
      <c r="M67" s="261" t="str">
        <f>IF(OR(F67="",F67=0,),"",L67*$G67)</f>
        <v/>
      </c>
      <c r="N67" s="259">
        <v>480</v>
      </c>
      <c r="O67" s="270" t="str">
        <f>IF(OR(F67="",F67=0,),"",N67*$G67)</f>
        <v/>
      </c>
    </row>
    <row r="68" spans="1:38" s="18" customFormat="1" ht="26.45" customHeight="1" x14ac:dyDescent="0.2">
      <c r="A68" s="19" t="s">
        <v>183</v>
      </c>
      <c r="B68" s="22" t="s">
        <v>314</v>
      </c>
      <c r="C68" s="272"/>
      <c r="D68" s="121" t="s">
        <v>242</v>
      </c>
      <c r="E68" s="212"/>
      <c r="F68" s="258"/>
      <c r="G68" s="260"/>
      <c r="H68" s="259"/>
      <c r="I68" s="139" t="str">
        <f t="shared" ref="I68:I73" si="10">IF($D$160="","  ","  ")</f>
        <v xml:space="preserve">  </v>
      </c>
      <c r="J68" s="259"/>
      <c r="K68" s="261"/>
      <c r="L68" s="259"/>
      <c r="M68" s="261"/>
      <c r="N68" s="259"/>
      <c r="O68" s="270"/>
    </row>
    <row r="69" spans="1:38" s="18" customFormat="1" ht="26.45" customHeight="1" x14ac:dyDescent="0.2">
      <c r="A69" s="19" t="s">
        <v>183</v>
      </c>
      <c r="B69" s="22" t="s">
        <v>315</v>
      </c>
      <c r="C69" s="272"/>
      <c r="D69" s="121" t="s">
        <v>243</v>
      </c>
      <c r="E69" s="212"/>
      <c r="F69" s="258"/>
      <c r="G69" s="260"/>
      <c r="H69" s="259"/>
      <c r="I69" s="139" t="str">
        <f t="shared" si="10"/>
        <v xml:space="preserve">  </v>
      </c>
      <c r="J69" s="259"/>
      <c r="K69" s="261"/>
      <c r="L69" s="259"/>
      <c r="M69" s="261"/>
      <c r="N69" s="259"/>
      <c r="O69" s="270"/>
    </row>
    <row r="70" spans="1:38" s="18" customFormat="1" ht="26.45" customHeight="1" x14ac:dyDescent="0.2">
      <c r="A70" s="19" t="s">
        <v>183</v>
      </c>
      <c r="B70" s="22" t="s">
        <v>316</v>
      </c>
      <c r="C70" s="272"/>
      <c r="D70" s="121" t="s">
        <v>244</v>
      </c>
      <c r="E70" s="212"/>
      <c r="F70" s="258"/>
      <c r="G70" s="260"/>
      <c r="H70" s="259"/>
      <c r="I70" s="139" t="str">
        <f t="shared" si="10"/>
        <v xml:space="preserve">  </v>
      </c>
      <c r="J70" s="259"/>
      <c r="K70" s="261"/>
      <c r="L70" s="259"/>
      <c r="M70" s="261"/>
      <c r="N70" s="259"/>
      <c r="O70" s="270"/>
      <c r="AL70" s="27"/>
    </row>
    <row r="71" spans="1:38" s="18" customFormat="1" ht="26.45" customHeight="1" x14ac:dyDescent="0.2">
      <c r="A71" s="19" t="s">
        <v>183</v>
      </c>
      <c r="B71" s="22" t="s">
        <v>317</v>
      </c>
      <c r="C71" s="272"/>
      <c r="D71" s="121" t="s">
        <v>245</v>
      </c>
      <c r="E71" s="212"/>
      <c r="F71" s="258"/>
      <c r="G71" s="260"/>
      <c r="H71" s="259"/>
      <c r="I71" s="139" t="str">
        <f t="shared" si="10"/>
        <v xml:space="preserve">  </v>
      </c>
      <c r="J71" s="259"/>
      <c r="K71" s="261"/>
      <c r="L71" s="259"/>
      <c r="M71" s="261"/>
      <c r="N71" s="259"/>
      <c r="O71" s="270"/>
    </row>
    <row r="72" spans="1:38" s="18" customFormat="1" ht="26.45" customHeight="1" x14ac:dyDescent="0.2">
      <c r="A72" s="19" t="s">
        <v>183</v>
      </c>
      <c r="B72" s="22" t="s">
        <v>318</v>
      </c>
      <c r="C72" s="272"/>
      <c r="D72" s="121" t="s">
        <v>246</v>
      </c>
      <c r="E72" s="212"/>
      <c r="F72" s="258"/>
      <c r="G72" s="260"/>
      <c r="H72" s="259"/>
      <c r="I72" s="139" t="str">
        <f t="shared" si="10"/>
        <v xml:space="preserve">  </v>
      </c>
      <c r="J72" s="259"/>
      <c r="K72" s="261"/>
      <c r="L72" s="259"/>
      <c r="M72" s="261"/>
      <c r="N72" s="259"/>
      <c r="O72" s="270"/>
    </row>
    <row r="73" spans="1:38" s="18" customFormat="1" ht="26.45" customHeight="1" x14ac:dyDescent="0.2">
      <c r="A73" s="19" t="s">
        <v>183</v>
      </c>
      <c r="B73" s="22" t="s">
        <v>319</v>
      </c>
      <c r="C73" s="272"/>
      <c r="D73" s="121" t="s">
        <v>247</v>
      </c>
      <c r="E73" s="212"/>
      <c r="F73" s="258"/>
      <c r="G73" s="260"/>
      <c r="H73" s="259"/>
      <c r="I73" s="139" t="str">
        <f t="shared" si="10"/>
        <v xml:space="preserve">  </v>
      </c>
      <c r="J73" s="259"/>
      <c r="K73" s="261"/>
      <c r="L73" s="259"/>
      <c r="M73" s="261"/>
      <c r="N73" s="259"/>
      <c r="O73" s="270"/>
    </row>
    <row r="74" spans="1:38" s="18" customFormat="1" ht="34.9" customHeight="1" x14ac:dyDescent="0.2">
      <c r="A74" s="19" t="s">
        <v>183</v>
      </c>
      <c r="B74" s="22" t="s">
        <v>320</v>
      </c>
      <c r="C74" s="272"/>
      <c r="D74" s="121" t="s">
        <v>267</v>
      </c>
      <c r="E74" s="212"/>
      <c r="F74" s="258"/>
      <c r="G74" s="260"/>
      <c r="H74" s="259"/>
      <c r="I74" s="168" t="str">
        <f>IF(OR(F67="",F67=0,F67=" "),"",H67*$G67)</f>
        <v/>
      </c>
      <c r="J74" s="259"/>
      <c r="K74" s="261"/>
      <c r="L74" s="259"/>
      <c r="M74" s="261"/>
      <c r="N74" s="259"/>
      <c r="O74" s="270"/>
    </row>
    <row r="75" spans="1:38" s="18" customFormat="1" ht="26.45" customHeight="1" x14ac:dyDescent="0.2">
      <c r="A75" s="19" t="s">
        <v>183</v>
      </c>
      <c r="B75" s="22" t="s">
        <v>321</v>
      </c>
      <c r="C75" s="272"/>
      <c r="D75" s="121" t="s">
        <v>253</v>
      </c>
      <c r="E75" s="212"/>
      <c r="F75" s="258"/>
      <c r="G75" s="260"/>
      <c r="H75" s="259"/>
      <c r="I75" s="139" t="str">
        <f t="shared" ref="I75:I80" si="11">IF($D$160="","  ","  ")</f>
        <v xml:space="preserve">  </v>
      </c>
      <c r="J75" s="259"/>
      <c r="K75" s="261"/>
      <c r="L75" s="259"/>
      <c r="M75" s="261"/>
      <c r="N75" s="259"/>
      <c r="O75" s="270"/>
    </row>
    <row r="76" spans="1:38" s="18" customFormat="1" ht="26.45" customHeight="1" x14ac:dyDescent="0.2">
      <c r="A76" s="19" t="s">
        <v>183</v>
      </c>
      <c r="B76" s="22" t="s">
        <v>322</v>
      </c>
      <c r="C76" s="272"/>
      <c r="D76" s="121" t="s">
        <v>248</v>
      </c>
      <c r="E76" s="212"/>
      <c r="F76" s="258"/>
      <c r="G76" s="260"/>
      <c r="H76" s="259"/>
      <c r="I76" s="139" t="str">
        <f t="shared" si="11"/>
        <v xml:space="preserve">  </v>
      </c>
      <c r="J76" s="259"/>
      <c r="K76" s="261"/>
      <c r="L76" s="259"/>
      <c r="M76" s="261"/>
      <c r="N76" s="259"/>
      <c r="O76" s="270"/>
    </row>
    <row r="77" spans="1:38" s="18" customFormat="1" ht="26.45" customHeight="1" x14ac:dyDescent="0.2">
      <c r="A77" s="19" t="s">
        <v>183</v>
      </c>
      <c r="B77" s="22" t="s">
        <v>323</v>
      </c>
      <c r="C77" s="272"/>
      <c r="D77" s="121" t="s">
        <v>249</v>
      </c>
      <c r="E77" s="212"/>
      <c r="F77" s="258"/>
      <c r="G77" s="260"/>
      <c r="H77" s="259"/>
      <c r="I77" s="139" t="str">
        <f t="shared" si="11"/>
        <v xml:space="preserve">  </v>
      </c>
      <c r="J77" s="259"/>
      <c r="K77" s="261"/>
      <c r="L77" s="259"/>
      <c r="M77" s="261"/>
      <c r="N77" s="259"/>
      <c r="O77" s="270"/>
    </row>
    <row r="78" spans="1:38" s="18" customFormat="1" ht="26.45" customHeight="1" x14ac:dyDescent="0.2">
      <c r="A78" s="19" t="s">
        <v>183</v>
      </c>
      <c r="B78" s="22" t="s">
        <v>324</v>
      </c>
      <c r="C78" s="272"/>
      <c r="D78" s="121" t="s">
        <v>250</v>
      </c>
      <c r="E78" s="212"/>
      <c r="F78" s="258"/>
      <c r="G78" s="260"/>
      <c r="H78" s="259"/>
      <c r="I78" s="139" t="str">
        <f t="shared" si="11"/>
        <v xml:space="preserve">  </v>
      </c>
      <c r="J78" s="259"/>
      <c r="K78" s="261"/>
      <c r="L78" s="259"/>
      <c r="M78" s="261"/>
      <c r="N78" s="259"/>
      <c r="O78" s="270"/>
    </row>
    <row r="79" spans="1:38" s="18" customFormat="1" ht="26.45" customHeight="1" x14ac:dyDescent="0.2">
      <c r="A79" s="19" t="s">
        <v>183</v>
      </c>
      <c r="B79" s="22" t="s">
        <v>325</v>
      </c>
      <c r="C79" s="272"/>
      <c r="D79" s="121" t="s">
        <v>251</v>
      </c>
      <c r="E79" s="212"/>
      <c r="F79" s="258"/>
      <c r="G79" s="260"/>
      <c r="H79" s="259"/>
      <c r="I79" s="139" t="str">
        <f t="shared" si="11"/>
        <v xml:space="preserve">  </v>
      </c>
      <c r="J79" s="259"/>
      <c r="K79" s="261"/>
      <c r="L79" s="259"/>
      <c r="M79" s="261"/>
      <c r="N79" s="259"/>
      <c r="O79" s="270"/>
    </row>
    <row r="80" spans="1:38" s="18" customFormat="1" ht="26.45" customHeight="1" x14ac:dyDescent="0.2">
      <c r="A80" s="19" t="s">
        <v>183</v>
      </c>
      <c r="B80" s="22" t="s">
        <v>326</v>
      </c>
      <c r="C80" s="272"/>
      <c r="D80" s="121" t="s">
        <v>252</v>
      </c>
      <c r="E80" s="212"/>
      <c r="F80" s="258"/>
      <c r="G80" s="260"/>
      <c r="H80" s="259"/>
      <c r="I80" s="139" t="str">
        <f t="shared" si="11"/>
        <v xml:space="preserve">  </v>
      </c>
      <c r="J80" s="259"/>
      <c r="K80" s="261"/>
      <c r="L80" s="259"/>
      <c r="M80" s="261"/>
      <c r="N80" s="259"/>
      <c r="O80" s="270"/>
    </row>
    <row r="81" spans="1:15" s="18" customFormat="1" ht="26.45" customHeight="1" x14ac:dyDescent="0.2">
      <c r="A81" s="19" t="s">
        <v>183</v>
      </c>
      <c r="B81" s="22" t="s">
        <v>327</v>
      </c>
      <c r="C81" s="272" t="s">
        <v>35</v>
      </c>
      <c r="D81" s="79" t="s">
        <v>128</v>
      </c>
      <c r="E81" s="265" t="s">
        <v>254</v>
      </c>
      <c r="F81" s="258">
        <v>0</v>
      </c>
      <c r="G81" s="260" t="str">
        <f>IF(OR(F81="",F81=0,F81=" "),"",F81/1000)</f>
        <v/>
      </c>
      <c r="H81" s="259">
        <v>40</v>
      </c>
      <c r="I81" s="138" t="str">
        <f>IF($D$160=""," "," ")</f>
        <v xml:space="preserve"> </v>
      </c>
      <c r="J81" s="269">
        <v>0</v>
      </c>
      <c r="K81" s="261" t="str">
        <f>IF(OR(F81="",F81=0,),"",J81*$G81)</f>
        <v/>
      </c>
      <c r="L81" s="259">
        <v>140</v>
      </c>
      <c r="M81" s="261" t="str">
        <f>IF(OR(F81="",F81=0,),"",L81*$G81)</f>
        <v/>
      </c>
      <c r="N81" s="269">
        <v>0</v>
      </c>
      <c r="O81" s="270" t="str">
        <f>IF(OR(F81="",F81=0,),"",N81*$G81)</f>
        <v/>
      </c>
    </row>
    <row r="82" spans="1:15" s="18" customFormat="1" ht="26.45" customHeight="1" x14ac:dyDescent="0.2">
      <c r="A82" s="19" t="s">
        <v>183</v>
      </c>
      <c r="B82" s="22" t="s">
        <v>328</v>
      </c>
      <c r="C82" s="272"/>
      <c r="D82" s="122" t="s">
        <v>127</v>
      </c>
      <c r="E82" s="265"/>
      <c r="F82" s="258"/>
      <c r="G82" s="260"/>
      <c r="H82" s="259"/>
      <c r="I82" s="139" t="str">
        <f>IF(OR(F81="",F81=0,F81=" "),"",H81*$G81)</f>
        <v/>
      </c>
      <c r="J82" s="269"/>
      <c r="K82" s="261"/>
      <c r="L82" s="259"/>
      <c r="M82" s="261"/>
      <c r="N82" s="269"/>
      <c r="O82" s="270"/>
    </row>
    <row r="83" spans="1:15" s="18" customFormat="1" ht="26.45" customHeight="1" x14ac:dyDescent="0.2">
      <c r="A83" s="19" t="s">
        <v>183</v>
      </c>
      <c r="B83" s="22" t="s">
        <v>329</v>
      </c>
      <c r="C83" s="272"/>
      <c r="D83" s="79" t="s">
        <v>129</v>
      </c>
      <c r="E83" s="265"/>
      <c r="F83" s="258"/>
      <c r="G83" s="260"/>
      <c r="H83" s="259"/>
      <c r="I83" s="140" t="str">
        <f>IF($D$160=""," "," ")</f>
        <v xml:space="preserve"> </v>
      </c>
      <c r="J83" s="269"/>
      <c r="K83" s="261"/>
      <c r="L83" s="259"/>
      <c r="M83" s="261"/>
      <c r="N83" s="269"/>
      <c r="O83" s="270"/>
    </row>
    <row r="84" spans="1:15" s="18" customFormat="1" ht="26.45" customHeight="1" x14ac:dyDescent="0.2">
      <c r="A84" s="19" t="s">
        <v>183</v>
      </c>
      <c r="B84" s="20">
        <v>50</v>
      </c>
      <c r="C84" s="35" t="s">
        <v>36</v>
      </c>
      <c r="D84" s="121" t="s">
        <v>160</v>
      </c>
      <c r="E84" s="57" t="s">
        <v>254</v>
      </c>
      <c r="F84" s="105">
        <v>0</v>
      </c>
      <c r="G84" s="129" t="str">
        <f>IF(OR(F84="",F84=0,F84=" "),"",F84/1000)</f>
        <v/>
      </c>
      <c r="H84" s="130">
        <v>825</v>
      </c>
      <c r="I84" s="131" t="str">
        <f>IF(OR(F84="",F84=0,F84=" "),"",H84*$G84)</f>
        <v/>
      </c>
      <c r="J84" s="130">
        <v>675</v>
      </c>
      <c r="K84" s="131" t="str">
        <f>IF(OR(F84="",F84=0,),"",J84*$G84)</f>
        <v/>
      </c>
      <c r="L84" s="169">
        <v>1012.5</v>
      </c>
      <c r="M84" s="131" t="str">
        <f>IF(OR(F84="",F84=0,),"",L84*$G84)</f>
        <v/>
      </c>
      <c r="N84" s="130">
        <v>675</v>
      </c>
      <c r="O84" s="132" t="str">
        <f>IF(OR(F84="",F84=0,),"",N84*$G84)</f>
        <v/>
      </c>
    </row>
    <row r="85" spans="1:15" s="18" customFormat="1" ht="26.45" customHeight="1" x14ac:dyDescent="0.2">
      <c r="A85" s="19" t="s">
        <v>183</v>
      </c>
      <c r="B85" s="20">
        <v>51</v>
      </c>
      <c r="C85" s="35" t="s">
        <v>37</v>
      </c>
      <c r="D85" s="121" t="s">
        <v>131</v>
      </c>
      <c r="E85" s="57" t="s">
        <v>254</v>
      </c>
      <c r="F85" s="105">
        <v>0</v>
      </c>
      <c r="G85" s="129" t="str">
        <f t="shared" ref="G85:G110" si="12">IF(OR(F85="",F85=0,F85=" "),"",F85/1000)</f>
        <v/>
      </c>
      <c r="H85" s="130">
        <v>121</v>
      </c>
      <c r="I85" s="131" t="str">
        <f t="shared" ref="I85:I110" si="13">IF(OR(F85="",F85=0,F85=" "),"",H85*$G85)</f>
        <v/>
      </c>
      <c r="J85" s="130">
        <v>319</v>
      </c>
      <c r="K85" s="131" t="str">
        <f t="shared" ref="K85:K110" si="14">IF(OR(F85="",F85=0,),"",J85*$G85)</f>
        <v/>
      </c>
      <c r="L85" s="130">
        <v>88</v>
      </c>
      <c r="M85" s="131" t="str">
        <f t="shared" ref="M85:M110" si="15">IF(OR(F85="",F85=0,),"",L85*$G85)</f>
        <v/>
      </c>
      <c r="N85" s="130">
        <v>374</v>
      </c>
      <c r="O85" s="132" t="str">
        <f t="shared" ref="O85:O110" si="16">IF(OR(F85="",F85=0,),"",N85*$G85)</f>
        <v/>
      </c>
    </row>
    <row r="86" spans="1:15" s="18" customFormat="1" ht="26.45" customHeight="1" x14ac:dyDescent="0.2">
      <c r="A86" s="19" t="s">
        <v>183</v>
      </c>
      <c r="B86" s="20">
        <v>52</v>
      </c>
      <c r="C86" s="35" t="s">
        <v>38</v>
      </c>
      <c r="D86" s="121" t="s">
        <v>330</v>
      </c>
      <c r="E86" s="57" t="s">
        <v>254</v>
      </c>
      <c r="F86" s="105">
        <v>0</v>
      </c>
      <c r="G86" s="129" t="str">
        <f t="shared" si="12"/>
        <v/>
      </c>
      <c r="H86" s="130">
        <v>0</v>
      </c>
      <c r="I86" s="131" t="str">
        <f t="shared" si="13"/>
        <v/>
      </c>
      <c r="J86" s="130">
        <v>40</v>
      </c>
      <c r="K86" s="131" t="str">
        <f t="shared" si="14"/>
        <v/>
      </c>
      <c r="L86" s="130">
        <v>0</v>
      </c>
      <c r="M86" s="131" t="str">
        <f t="shared" si="15"/>
        <v/>
      </c>
      <c r="N86" s="130">
        <v>20</v>
      </c>
      <c r="O86" s="132" t="str">
        <f t="shared" si="16"/>
        <v/>
      </c>
    </row>
    <row r="87" spans="1:15" s="18" customFormat="1" ht="26.45" customHeight="1" x14ac:dyDescent="0.2">
      <c r="A87" s="19" t="s">
        <v>183</v>
      </c>
      <c r="B87" s="20">
        <v>53</v>
      </c>
      <c r="C87" s="35" t="s">
        <v>39</v>
      </c>
      <c r="D87" s="79" t="s">
        <v>331</v>
      </c>
      <c r="E87" s="57" t="s">
        <v>254</v>
      </c>
      <c r="F87" s="105">
        <v>0</v>
      </c>
      <c r="G87" s="129" t="str">
        <f t="shared" si="12"/>
        <v/>
      </c>
      <c r="H87" s="130">
        <v>180</v>
      </c>
      <c r="I87" s="131" t="str">
        <f t="shared" si="13"/>
        <v/>
      </c>
      <c r="J87" s="130">
        <v>0</v>
      </c>
      <c r="K87" s="131" t="str">
        <f t="shared" si="14"/>
        <v/>
      </c>
      <c r="L87" s="130">
        <v>120</v>
      </c>
      <c r="M87" s="131" t="str">
        <f t="shared" si="15"/>
        <v/>
      </c>
      <c r="N87" s="130">
        <v>120</v>
      </c>
      <c r="O87" s="132" t="str">
        <f t="shared" si="16"/>
        <v/>
      </c>
    </row>
    <row r="88" spans="1:15" s="18" customFormat="1" ht="26.45" customHeight="1" x14ac:dyDescent="0.2">
      <c r="A88" s="19" t="s">
        <v>183</v>
      </c>
      <c r="B88" s="20">
        <v>54</v>
      </c>
      <c r="C88" s="35" t="s">
        <v>40</v>
      </c>
      <c r="D88" s="79" t="s">
        <v>291</v>
      </c>
      <c r="E88" s="57" t="s">
        <v>254</v>
      </c>
      <c r="F88" s="105">
        <v>0</v>
      </c>
      <c r="G88" s="129" t="str">
        <f t="shared" si="12"/>
        <v/>
      </c>
      <c r="H88" s="130">
        <v>60</v>
      </c>
      <c r="I88" s="131" t="str">
        <f t="shared" si="13"/>
        <v/>
      </c>
      <c r="J88" s="130">
        <v>0</v>
      </c>
      <c r="K88" s="131" t="str">
        <f t="shared" si="14"/>
        <v/>
      </c>
      <c r="L88" s="130">
        <v>0</v>
      </c>
      <c r="M88" s="131" t="str">
        <f t="shared" si="15"/>
        <v/>
      </c>
      <c r="N88" s="130">
        <v>0</v>
      </c>
      <c r="O88" s="132" t="str">
        <f t="shared" si="16"/>
        <v/>
      </c>
    </row>
    <row r="89" spans="1:15" s="18" customFormat="1" ht="26.45" customHeight="1" x14ac:dyDescent="0.2">
      <c r="A89" s="19" t="s">
        <v>183</v>
      </c>
      <c r="B89" s="20">
        <v>55</v>
      </c>
      <c r="C89" s="35" t="s">
        <v>41</v>
      </c>
      <c r="D89" s="121" t="s">
        <v>132</v>
      </c>
      <c r="E89" s="57" t="s">
        <v>255</v>
      </c>
      <c r="F89" s="105">
        <v>0</v>
      </c>
      <c r="G89" s="129" t="str">
        <f t="shared" si="12"/>
        <v/>
      </c>
      <c r="H89" s="130">
        <v>165</v>
      </c>
      <c r="I89" s="131" t="str">
        <f t="shared" si="13"/>
        <v/>
      </c>
      <c r="J89" s="130">
        <v>160</v>
      </c>
      <c r="K89" s="131" t="str">
        <f t="shared" si="14"/>
        <v/>
      </c>
      <c r="L89" s="130">
        <v>245</v>
      </c>
      <c r="M89" s="131" t="str">
        <f t="shared" si="15"/>
        <v/>
      </c>
      <c r="N89" s="130">
        <v>90</v>
      </c>
      <c r="O89" s="132" t="str">
        <f t="shared" si="16"/>
        <v/>
      </c>
    </row>
    <row r="90" spans="1:15" s="18" customFormat="1" ht="26.45" customHeight="1" x14ac:dyDescent="0.2">
      <c r="A90" s="19" t="s">
        <v>183</v>
      </c>
      <c r="B90" s="20">
        <v>56</v>
      </c>
      <c r="C90" s="35" t="s">
        <v>332</v>
      </c>
      <c r="D90" s="79" t="s">
        <v>333</v>
      </c>
      <c r="E90" s="57" t="s">
        <v>254</v>
      </c>
      <c r="F90" s="105">
        <v>0</v>
      </c>
      <c r="G90" s="129" t="str">
        <f t="shared" si="12"/>
        <v/>
      </c>
      <c r="H90" s="130">
        <v>0</v>
      </c>
      <c r="I90" s="131" t="str">
        <f t="shared" si="13"/>
        <v/>
      </c>
      <c r="J90" s="130">
        <v>150</v>
      </c>
      <c r="K90" s="131" t="str">
        <f t="shared" si="14"/>
        <v/>
      </c>
      <c r="L90" s="130">
        <v>0</v>
      </c>
      <c r="M90" s="131" t="str">
        <f t="shared" si="15"/>
        <v/>
      </c>
      <c r="N90" s="130">
        <v>0</v>
      </c>
      <c r="O90" s="132" t="str">
        <f t="shared" si="16"/>
        <v/>
      </c>
    </row>
    <row r="91" spans="1:15" s="18" customFormat="1" ht="26.45" customHeight="1" x14ac:dyDescent="0.2">
      <c r="A91" s="19" t="s">
        <v>183</v>
      </c>
      <c r="B91" s="20">
        <v>57</v>
      </c>
      <c r="C91" s="58" t="s">
        <v>42</v>
      </c>
      <c r="D91" s="121" t="s">
        <v>179</v>
      </c>
      <c r="E91" s="57" t="s">
        <v>254</v>
      </c>
      <c r="F91" s="105">
        <v>0</v>
      </c>
      <c r="G91" s="129" t="str">
        <f t="shared" si="12"/>
        <v/>
      </c>
      <c r="H91" s="130">
        <v>0</v>
      </c>
      <c r="I91" s="131" t="str">
        <f t="shared" si="13"/>
        <v/>
      </c>
      <c r="J91" s="130">
        <v>250</v>
      </c>
      <c r="K91" s="131" t="str">
        <f t="shared" si="14"/>
        <v/>
      </c>
      <c r="L91" s="130">
        <v>250</v>
      </c>
      <c r="M91" s="131" t="str">
        <f t="shared" si="15"/>
        <v/>
      </c>
      <c r="N91" s="130">
        <v>0</v>
      </c>
      <c r="O91" s="132" t="str">
        <f t="shared" si="16"/>
        <v/>
      </c>
    </row>
    <row r="92" spans="1:15" s="18" customFormat="1" ht="26.45" customHeight="1" x14ac:dyDescent="0.2">
      <c r="A92" s="19" t="s">
        <v>183</v>
      </c>
      <c r="B92" s="20">
        <v>58</v>
      </c>
      <c r="C92" s="35" t="s">
        <v>43</v>
      </c>
      <c r="D92" s="121" t="s">
        <v>334</v>
      </c>
      <c r="E92" s="57" t="s">
        <v>254</v>
      </c>
      <c r="F92" s="105">
        <v>0</v>
      </c>
      <c r="G92" s="129" t="str">
        <f t="shared" si="12"/>
        <v/>
      </c>
      <c r="H92" s="130">
        <v>246</v>
      </c>
      <c r="I92" s="131" t="str">
        <f t="shared" si="13"/>
        <v/>
      </c>
      <c r="J92" s="130">
        <v>564</v>
      </c>
      <c r="K92" s="131" t="str">
        <f t="shared" si="14"/>
        <v/>
      </c>
      <c r="L92" s="130">
        <v>253</v>
      </c>
      <c r="M92" s="131" t="str">
        <f t="shared" si="15"/>
        <v/>
      </c>
      <c r="N92" s="130">
        <v>536.17999999999995</v>
      </c>
      <c r="O92" s="132" t="str">
        <f t="shared" si="16"/>
        <v/>
      </c>
    </row>
    <row r="93" spans="1:15" s="18" customFormat="1" ht="26.45" customHeight="1" x14ac:dyDescent="0.2">
      <c r="A93" s="19" t="s">
        <v>183</v>
      </c>
      <c r="B93" s="20">
        <v>59</v>
      </c>
      <c r="C93" s="35" t="s">
        <v>44</v>
      </c>
      <c r="D93" s="79" t="s">
        <v>134</v>
      </c>
      <c r="E93" s="57" t="s">
        <v>254</v>
      </c>
      <c r="F93" s="105">
        <v>0</v>
      </c>
      <c r="G93" s="129" t="str">
        <f t="shared" si="12"/>
        <v/>
      </c>
      <c r="H93" s="130">
        <v>470</v>
      </c>
      <c r="I93" s="131" t="str">
        <f t="shared" si="13"/>
        <v/>
      </c>
      <c r="J93" s="130">
        <v>290</v>
      </c>
      <c r="K93" s="131" t="str">
        <f t="shared" si="14"/>
        <v/>
      </c>
      <c r="L93" s="130">
        <v>420</v>
      </c>
      <c r="M93" s="131" t="str">
        <f t="shared" si="15"/>
        <v/>
      </c>
      <c r="N93" s="130">
        <v>320</v>
      </c>
      <c r="O93" s="132" t="str">
        <f t="shared" si="16"/>
        <v/>
      </c>
    </row>
    <row r="94" spans="1:15" s="18" customFormat="1" ht="26.45" customHeight="1" x14ac:dyDescent="0.2">
      <c r="A94" s="19" t="s">
        <v>183</v>
      </c>
      <c r="B94" s="20">
        <v>60</v>
      </c>
      <c r="C94" s="35" t="s">
        <v>45</v>
      </c>
      <c r="D94" s="121" t="s">
        <v>135</v>
      </c>
      <c r="E94" s="57" t="s">
        <v>254</v>
      </c>
      <c r="F94" s="105">
        <v>0</v>
      </c>
      <c r="G94" s="129" t="str">
        <f t="shared" si="12"/>
        <v/>
      </c>
      <c r="H94" s="130">
        <v>20</v>
      </c>
      <c r="I94" s="131" t="str">
        <f t="shared" si="13"/>
        <v/>
      </c>
      <c r="J94" s="130">
        <v>0</v>
      </c>
      <c r="K94" s="131" t="str">
        <f t="shared" si="14"/>
        <v/>
      </c>
      <c r="L94" s="130">
        <v>0</v>
      </c>
      <c r="M94" s="131" t="str">
        <f t="shared" si="15"/>
        <v/>
      </c>
      <c r="N94" s="130">
        <v>0</v>
      </c>
      <c r="O94" s="132" t="str">
        <f t="shared" si="16"/>
        <v/>
      </c>
    </row>
    <row r="95" spans="1:15" s="18" customFormat="1" ht="26.45" customHeight="1" x14ac:dyDescent="0.2">
      <c r="A95" s="19" t="s">
        <v>183</v>
      </c>
      <c r="B95" s="20">
        <v>61</v>
      </c>
      <c r="C95" s="35" t="s">
        <v>46</v>
      </c>
      <c r="D95" s="79" t="s">
        <v>136</v>
      </c>
      <c r="E95" s="57" t="s">
        <v>254</v>
      </c>
      <c r="F95" s="105">
        <v>0</v>
      </c>
      <c r="G95" s="129" t="str">
        <f t="shared" si="12"/>
        <v/>
      </c>
      <c r="H95" s="130">
        <v>420</v>
      </c>
      <c r="I95" s="131" t="str">
        <f t="shared" si="13"/>
        <v/>
      </c>
      <c r="J95" s="130">
        <v>340</v>
      </c>
      <c r="K95" s="131" t="str">
        <f t="shared" si="14"/>
        <v/>
      </c>
      <c r="L95" s="130">
        <v>380</v>
      </c>
      <c r="M95" s="131" t="str">
        <f t="shared" si="15"/>
        <v/>
      </c>
      <c r="N95" s="130">
        <v>480</v>
      </c>
      <c r="O95" s="132" t="str">
        <f t="shared" si="16"/>
        <v/>
      </c>
    </row>
    <row r="96" spans="1:15" s="18" customFormat="1" ht="26.45" customHeight="1" x14ac:dyDescent="0.2">
      <c r="A96" s="19" t="s">
        <v>183</v>
      </c>
      <c r="B96" s="20">
        <v>62</v>
      </c>
      <c r="C96" s="35" t="s">
        <v>47</v>
      </c>
      <c r="D96" s="79" t="s">
        <v>149</v>
      </c>
      <c r="E96" s="57" t="s">
        <v>254</v>
      </c>
      <c r="F96" s="105">
        <v>0</v>
      </c>
      <c r="G96" s="129" t="str">
        <f t="shared" si="12"/>
        <v/>
      </c>
      <c r="H96" s="130">
        <v>0</v>
      </c>
      <c r="I96" s="131" t="str">
        <f t="shared" si="13"/>
        <v/>
      </c>
      <c r="J96" s="130">
        <v>55</v>
      </c>
      <c r="K96" s="131" t="str">
        <f t="shared" si="14"/>
        <v/>
      </c>
      <c r="L96" s="130">
        <v>0</v>
      </c>
      <c r="M96" s="131" t="str">
        <f t="shared" si="15"/>
        <v/>
      </c>
      <c r="N96" s="130">
        <v>55</v>
      </c>
      <c r="O96" s="132" t="str">
        <f t="shared" si="16"/>
        <v/>
      </c>
    </row>
    <row r="97" spans="1:15" s="18" customFormat="1" ht="26.45" customHeight="1" x14ac:dyDescent="0.2">
      <c r="A97" s="19" t="s">
        <v>183</v>
      </c>
      <c r="B97" s="20">
        <v>63</v>
      </c>
      <c r="C97" s="35" t="s">
        <v>271</v>
      </c>
      <c r="D97" s="79" t="s">
        <v>271</v>
      </c>
      <c r="E97" s="57" t="s">
        <v>254</v>
      </c>
      <c r="F97" s="105">
        <v>0</v>
      </c>
      <c r="G97" s="129" t="str">
        <f t="shared" si="12"/>
        <v/>
      </c>
      <c r="H97" s="130">
        <v>40</v>
      </c>
      <c r="I97" s="131" t="str">
        <f t="shared" si="13"/>
        <v/>
      </c>
      <c r="J97" s="130">
        <v>40</v>
      </c>
      <c r="K97" s="131" t="str">
        <f t="shared" si="14"/>
        <v/>
      </c>
      <c r="L97" s="130">
        <v>40</v>
      </c>
      <c r="M97" s="131" t="str">
        <f t="shared" si="15"/>
        <v/>
      </c>
      <c r="N97" s="130">
        <v>40</v>
      </c>
      <c r="O97" s="132" t="str">
        <f t="shared" si="16"/>
        <v/>
      </c>
    </row>
    <row r="98" spans="1:15" s="18" customFormat="1" ht="26.45" customHeight="1" x14ac:dyDescent="0.2">
      <c r="A98" s="19" t="s">
        <v>183</v>
      </c>
      <c r="B98" s="20">
        <v>64</v>
      </c>
      <c r="C98" s="35" t="s">
        <v>272</v>
      </c>
      <c r="D98" s="79" t="s">
        <v>272</v>
      </c>
      <c r="E98" s="57" t="s">
        <v>254</v>
      </c>
      <c r="F98" s="105">
        <v>0</v>
      </c>
      <c r="G98" s="129" t="str">
        <f t="shared" si="12"/>
        <v/>
      </c>
      <c r="H98" s="130">
        <v>50</v>
      </c>
      <c r="I98" s="131" t="str">
        <f t="shared" si="13"/>
        <v/>
      </c>
      <c r="J98" s="130">
        <v>50</v>
      </c>
      <c r="K98" s="131" t="str">
        <f t="shared" si="14"/>
        <v/>
      </c>
      <c r="L98" s="130">
        <v>50</v>
      </c>
      <c r="M98" s="131" t="str">
        <f t="shared" si="15"/>
        <v/>
      </c>
      <c r="N98" s="130">
        <v>50</v>
      </c>
      <c r="O98" s="132" t="str">
        <f t="shared" si="16"/>
        <v/>
      </c>
    </row>
    <row r="99" spans="1:15" s="18" customFormat="1" ht="26.45" customHeight="1" x14ac:dyDescent="0.2">
      <c r="A99" s="19" t="s">
        <v>183</v>
      </c>
      <c r="B99" s="20">
        <v>65</v>
      </c>
      <c r="C99" s="35" t="s">
        <v>48</v>
      </c>
      <c r="D99" s="121" t="s">
        <v>137</v>
      </c>
      <c r="E99" s="57" t="s">
        <v>254</v>
      </c>
      <c r="F99" s="105">
        <v>0</v>
      </c>
      <c r="G99" s="129" t="str">
        <f t="shared" si="12"/>
        <v/>
      </c>
      <c r="H99" s="130">
        <v>0</v>
      </c>
      <c r="I99" s="131" t="str">
        <f t="shared" si="13"/>
        <v/>
      </c>
      <c r="J99" s="130">
        <v>0</v>
      </c>
      <c r="K99" s="131" t="str">
        <f t="shared" si="14"/>
        <v/>
      </c>
      <c r="L99" s="130">
        <v>0</v>
      </c>
      <c r="M99" s="131" t="str">
        <f t="shared" si="15"/>
        <v/>
      </c>
      <c r="N99" s="130">
        <v>10</v>
      </c>
      <c r="O99" s="132" t="str">
        <f t="shared" si="16"/>
        <v/>
      </c>
    </row>
    <row r="100" spans="1:15" s="18" customFormat="1" ht="26.45" customHeight="1" x14ac:dyDescent="0.2">
      <c r="A100" s="19" t="s">
        <v>183</v>
      </c>
      <c r="B100" s="20">
        <v>66</v>
      </c>
      <c r="C100" s="35" t="s">
        <v>49</v>
      </c>
      <c r="D100" s="123" t="s">
        <v>207</v>
      </c>
      <c r="E100" s="57" t="s">
        <v>260</v>
      </c>
      <c r="F100" s="105">
        <v>0</v>
      </c>
      <c r="G100" s="129" t="str">
        <f t="shared" si="12"/>
        <v/>
      </c>
      <c r="H100" s="130">
        <v>0</v>
      </c>
      <c r="I100" s="131" t="str">
        <f t="shared" si="13"/>
        <v/>
      </c>
      <c r="J100" s="130">
        <v>150</v>
      </c>
      <c r="K100" s="131" t="str">
        <f t="shared" si="14"/>
        <v/>
      </c>
      <c r="L100" s="130">
        <v>0</v>
      </c>
      <c r="M100" s="131" t="str">
        <f t="shared" si="15"/>
        <v/>
      </c>
      <c r="N100" s="130">
        <v>150</v>
      </c>
      <c r="O100" s="132" t="str">
        <f t="shared" si="16"/>
        <v/>
      </c>
    </row>
    <row r="101" spans="1:15" s="18" customFormat="1" ht="26.45" customHeight="1" x14ac:dyDescent="0.2">
      <c r="A101" s="19" t="s">
        <v>183</v>
      </c>
      <c r="B101" s="20">
        <v>67</v>
      </c>
      <c r="C101" s="35" t="s">
        <v>50</v>
      </c>
      <c r="D101" s="121" t="s">
        <v>138</v>
      </c>
      <c r="E101" s="57" t="s">
        <v>254</v>
      </c>
      <c r="F101" s="105">
        <v>0</v>
      </c>
      <c r="G101" s="129" t="str">
        <f t="shared" si="12"/>
        <v/>
      </c>
      <c r="H101" s="130">
        <v>100</v>
      </c>
      <c r="I101" s="131" t="str">
        <f t="shared" si="13"/>
        <v/>
      </c>
      <c r="J101" s="130">
        <v>150</v>
      </c>
      <c r="K101" s="131" t="str">
        <f t="shared" si="14"/>
        <v/>
      </c>
      <c r="L101" s="130">
        <v>130</v>
      </c>
      <c r="M101" s="131" t="str">
        <f t="shared" si="15"/>
        <v/>
      </c>
      <c r="N101" s="130">
        <v>140</v>
      </c>
      <c r="O101" s="132" t="str">
        <f t="shared" si="16"/>
        <v/>
      </c>
    </row>
    <row r="102" spans="1:15" s="18" customFormat="1" ht="26.45" customHeight="1" x14ac:dyDescent="0.2">
      <c r="A102" s="19" t="s">
        <v>183</v>
      </c>
      <c r="B102" s="20">
        <v>68</v>
      </c>
      <c r="C102" s="35" t="s">
        <v>51</v>
      </c>
      <c r="D102" s="121" t="s">
        <v>205</v>
      </c>
      <c r="E102" s="57" t="s">
        <v>254</v>
      </c>
      <c r="F102" s="105">
        <v>0</v>
      </c>
      <c r="G102" s="129" t="str">
        <f t="shared" si="12"/>
        <v/>
      </c>
      <c r="H102" s="130">
        <v>0</v>
      </c>
      <c r="I102" s="131" t="str">
        <f t="shared" si="13"/>
        <v/>
      </c>
      <c r="J102" s="130">
        <v>150</v>
      </c>
      <c r="K102" s="131" t="str">
        <f t="shared" si="14"/>
        <v/>
      </c>
      <c r="L102" s="130">
        <v>0</v>
      </c>
      <c r="M102" s="131" t="str">
        <f t="shared" si="15"/>
        <v/>
      </c>
      <c r="N102" s="130">
        <v>0</v>
      </c>
      <c r="O102" s="132" t="str">
        <f t="shared" si="16"/>
        <v/>
      </c>
    </row>
    <row r="103" spans="1:15" s="18" customFormat="1" ht="26.45" customHeight="1" x14ac:dyDescent="0.2">
      <c r="A103" s="19" t="s">
        <v>183</v>
      </c>
      <c r="B103" s="20">
        <v>69</v>
      </c>
      <c r="C103" s="35" t="s">
        <v>52</v>
      </c>
      <c r="D103" s="79" t="s">
        <v>139</v>
      </c>
      <c r="E103" s="57" t="s">
        <v>254</v>
      </c>
      <c r="F103" s="105">
        <v>0</v>
      </c>
      <c r="G103" s="129" t="str">
        <f t="shared" si="12"/>
        <v/>
      </c>
      <c r="H103" s="130">
        <v>242</v>
      </c>
      <c r="I103" s="131" t="str">
        <f t="shared" si="13"/>
        <v/>
      </c>
      <c r="J103" s="130">
        <v>181.5</v>
      </c>
      <c r="K103" s="131" t="str">
        <f t="shared" si="14"/>
        <v/>
      </c>
      <c r="L103" s="130">
        <v>181.5</v>
      </c>
      <c r="M103" s="131" t="str">
        <f t="shared" si="15"/>
        <v/>
      </c>
      <c r="N103" s="130">
        <v>508.2</v>
      </c>
      <c r="O103" s="132" t="str">
        <f t="shared" si="16"/>
        <v/>
      </c>
    </row>
    <row r="104" spans="1:15" s="18" customFormat="1" ht="26.45" customHeight="1" x14ac:dyDescent="0.2">
      <c r="A104" s="19" t="s">
        <v>183</v>
      </c>
      <c r="B104" s="20">
        <v>70</v>
      </c>
      <c r="C104" s="35" t="s">
        <v>53</v>
      </c>
      <c r="D104" s="79" t="s">
        <v>140</v>
      </c>
      <c r="E104" s="57" t="s">
        <v>254</v>
      </c>
      <c r="F104" s="105">
        <v>0</v>
      </c>
      <c r="G104" s="129" t="str">
        <f t="shared" si="12"/>
        <v/>
      </c>
      <c r="H104" s="130">
        <v>190</v>
      </c>
      <c r="I104" s="131" t="str">
        <f t="shared" si="13"/>
        <v/>
      </c>
      <c r="J104" s="130">
        <v>20</v>
      </c>
      <c r="K104" s="131" t="str">
        <f t="shared" si="14"/>
        <v/>
      </c>
      <c r="L104" s="130">
        <v>180</v>
      </c>
      <c r="M104" s="131" t="str">
        <f t="shared" si="15"/>
        <v/>
      </c>
      <c r="N104" s="130">
        <v>0</v>
      </c>
      <c r="O104" s="132" t="str">
        <f t="shared" si="16"/>
        <v/>
      </c>
    </row>
    <row r="105" spans="1:15" s="18" customFormat="1" ht="26.45" customHeight="1" x14ac:dyDescent="0.2">
      <c r="A105" s="19" t="s">
        <v>183</v>
      </c>
      <c r="B105" s="20">
        <v>71</v>
      </c>
      <c r="C105" s="35" t="s">
        <v>54</v>
      </c>
      <c r="D105" s="121" t="s">
        <v>157</v>
      </c>
      <c r="E105" s="57" t="s">
        <v>335</v>
      </c>
      <c r="F105" s="105">
        <v>0</v>
      </c>
      <c r="G105" s="129" t="str">
        <f>IF(OR(F105="",F105=0,F105=" "),"",F105)</f>
        <v/>
      </c>
      <c r="H105" s="130">
        <v>4.5</v>
      </c>
      <c r="I105" s="131" t="str">
        <f t="shared" si="13"/>
        <v/>
      </c>
      <c r="J105" s="130">
        <v>6</v>
      </c>
      <c r="K105" s="131" t="str">
        <f t="shared" si="14"/>
        <v/>
      </c>
      <c r="L105" s="130">
        <v>6.5</v>
      </c>
      <c r="M105" s="131" t="str">
        <f t="shared" si="15"/>
        <v/>
      </c>
      <c r="N105" s="130">
        <v>6</v>
      </c>
      <c r="O105" s="132" t="str">
        <f t="shared" si="16"/>
        <v/>
      </c>
    </row>
    <row r="106" spans="1:15" s="18" customFormat="1" ht="26.45" customHeight="1" x14ac:dyDescent="0.2">
      <c r="A106" s="19" t="s">
        <v>183</v>
      </c>
      <c r="B106" s="20">
        <v>72</v>
      </c>
      <c r="C106" s="35" t="s">
        <v>55</v>
      </c>
      <c r="D106" s="121" t="s">
        <v>141</v>
      </c>
      <c r="E106" s="57" t="s">
        <v>254</v>
      </c>
      <c r="F106" s="105">
        <v>0</v>
      </c>
      <c r="G106" s="129" t="str">
        <f t="shared" si="12"/>
        <v/>
      </c>
      <c r="H106" s="130">
        <v>0</v>
      </c>
      <c r="I106" s="131" t="str">
        <f t="shared" si="13"/>
        <v/>
      </c>
      <c r="J106" s="130">
        <v>14.66</v>
      </c>
      <c r="K106" s="131" t="str">
        <f t="shared" si="14"/>
        <v/>
      </c>
      <c r="L106" s="130">
        <v>0</v>
      </c>
      <c r="M106" s="131" t="str">
        <f t="shared" si="15"/>
        <v/>
      </c>
      <c r="N106" s="130">
        <v>0</v>
      </c>
      <c r="O106" s="132" t="str">
        <f t="shared" si="16"/>
        <v/>
      </c>
    </row>
    <row r="107" spans="1:15" s="18" customFormat="1" ht="26.45" customHeight="1" x14ac:dyDescent="0.2">
      <c r="A107" s="19" t="s">
        <v>183</v>
      </c>
      <c r="B107" s="20">
        <v>73</v>
      </c>
      <c r="C107" s="35" t="s">
        <v>56</v>
      </c>
      <c r="D107" s="79" t="s">
        <v>142</v>
      </c>
      <c r="E107" s="57" t="s">
        <v>256</v>
      </c>
      <c r="F107" s="105">
        <v>0</v>
      </c>
      <c r="G107" s="129" t="str">
        <f t="shared" si="12"/>
        <v/>
      </c>
      <c r="H107" s="130">
        <v>35</v>
      </c>
      <c r="I107" s="131" t="str">
        <f t="shared" si="13"/>
        <v/>
      </c>
      <c r="J107" s="130">
        <v>0</v>
      </c>
      <c r="K107" s="131" t="str">
        <f t="shared" si="14"/>
        <v/>
      </c>
      <c r="L107" s="130">
        <v>85</v>
      </c>
      <c r="M107" s="131" t="str">
        <f t="shared" si="15"/>
        <v/>
      </c>
      <c r="N107" s="130">
        <v>50</v>
      </c>
      <c r="O107" s="132" t="str">
        <f t="shared" si="16"/>
        <v/>
      </c>
    </row>
    <row r="108" spans="1:15" s="18" customFormat="1" ht="26.45" customHeight="1" x14ac:dyDescent="0.2">
      <c r="A108" s="19" t="s">
        <v>183</v>
      </c>
      <c r="B108" s="20">
        <v>74</v>
      </c>
      <c r="C108" s="35" t="s">
        <v>89</v>
      </c>
      <c r="D108" s="121" t="s">
        <v>143</v>
      </c>
      <c r="E108" s="57" t="s">
        <v>254</v>
      </c>
      <c r="F108" s="105">
        <v>0</v>
      </c>
      <c r="G108" s="129" t="str">
        <f t="shared" si="12"/>
        <v/>
      </c>
      <c r="H108" s="130">
        <v>20</v>
      </c>
      <c r="I108" s="131" t="str">
        <f t="shared" si="13"/>
        <v/>
      </c>
      <c r="J108" s="130">
        <v>0</v>
      </c>
      <c r="K108" s="131" t="str">
        <f t="shared" si="14"/>
        <v/>
      </c>
      <c r="L108" s="130">
        <v>0</v>
      </c>
      <c r="M108" s="131" t="str">
        <f t="shared" si="15"/>
        <v/>
      </c>
      <c r="N108" s="130">
        <v>0</v>
      </c>
      <c r="O108" s="132" t="str">
        <f t="shared" si="16"/>
        <v/>
      </c>
    </row>
    <row r="109" spans="1:15" s="18" customFormat="1" ht="26.45" customHeight="1" x14ac:dyDescent="0.2">
      <c r="A109" s="19" t="s">
        <v>183</v>
      </c>
      <c r="B109" s="20">
        <v>75</v>
      </c>
      <c r="C109" s="58" t="s">
        <v>155</v>
      </c>
      <c r="D109" s="79" t="s">
        <v>226</v>
      </c>
      <c r="E109" s="57" t="s">
        <v>254</v>
      </c>
      <c r="F109" s="105">
        <v>0</v>
      </c>
      <c r="G109" s="129" t="str">
        <f t="shared" si="12"/>
        <v/>
      </c>
      <c r="H109" s="130">
        <v>6.5</v>
      </c>
      <c r="I109" s="131" t="str">
        <f t="shared" si="13"/>
        <v/>
      </c>
      <c r="J109" s="130">
        <v>0</v>
      </c>
      <c r="K109" s="131" t="str">
        <f t="shared" si="14"/>
        <v/>
      </c>
      <c r="L109" s="130">
        <v>6.5</v>
      </c>
      <c r="M109" s="131" t="str">
        <f t="shared" si="15"/>
        <v/>
      </c>
      <c r="N109" s="130">
        <v>0</v>
      </c>
      <c r="O109" s="132" t="str">
        <f t="shared" si="16"/>
        <v/>
      </c>
    </row>
    <row r="110" spans="1:15" s="18" customFormat="1" ht="26.45" customHeight="1" x14ac:dyDescent="0.2">
      <c r="A110" s="19" t="s">
        <v>183</v>
      </c>
      <c r="B110" s="20">
        <v>76</v>
      </c>
      <c r="C110" s="35" t="s">
        <v>57</v>
      </c>
      <c r="D110" s="121" t="s">
        <v>150</v>
      </c>
      <c r="E110" s="57" t="s">
        <v>254</v>
      </c>
      <c r="F110" s="105">
        <v>0</v>
      </c>
      <c r="G110" s="129" t="str">
        <f t="shared" si="12"/>
        <v/>
      </c>
      <c r="H110" s="130">
        <v>221.4</v>
      </c>
      <c r="I110" s="131" t="str">
        <f t="shared" si="13"/>
        <v/>
      </c>
      <c r="J110" s="130">
        <v>216</v>
      </c>
      <c r="K110" s="131" t="str">
        <f t="shared" si="14"/>
        <v/>
      </c>
      <c r="L110" s="130">
        <v>340.2</v>
      </c>
      <c r="M110" s="131" t="str">
        <f t="shared" si="15"/>
        <v/>
      </c>
      <c r="N110" s="130">
        <v>194.4</v>
      </c>
      <c r="O110" s="132" t="str">
        <f t="shared" si="16"/>
        <v/>
      </c>
    </row>
    <row r="111" spans="1:15" s="18" customFormat="1" ht="26.45" customHeight="1" x14ac:dyDescent="0.2">
      <c r="A111" s="19" t="s">
        <v>183</v>
      </c>
      <c r="B111" s="20">
        <v>77</v>
      </c>
      <c r="C111" s="34" t="s">
        <v>170</v>
      </c>
      <c r="D111" s="79" t="s">
        <v>166</v>
      </c>
      <c r="E111" s="216" t="s">
        <v>254</v>
      </c>
      <c r="F111" s="258">
        <v>0</v>
      </c>
      <c r="G111" s="260" t="str">
        <f>IF(OR(F111="",F111=0,F111=" "),"",F111/1000)</f>
        <v/>
      </c>
      <c r="H111" s="259">
        <v>338</v>
      </c>
      <c r="I111" s="138" t="str">
        <f>IF($D$160="","  ","  ")</f>
        <v xml:space="preserve">  </v>
      </c>
      <c r="J111" s="259">
        <v>364</v>
      </c>
      <c r="K111" s="261" t="str">
        <f>IF(OR(F111="",F111=0,),"",J111*$G111)</f>
        <v/>
      </c>
      <c r="L111" s="259">
        <v>266.5</v>
      </c>
      <c r="M111" s="261" t="str">
        <f>IF(OR(F111="",F111=0,),"",L111*$G111)</f>
        <v/>
      </c>
      <c r="N111" s="259">
        <v>364</v>
      </c>
      <c r="O111" s="270" t="str">
        <f>IF(OR(F111="",F111=0,),"",N111*$G111)</f>
        <v/>
      </c>
    </row>
    <row r="112" spans="1:15" s="18" customFormat="1" ht="26.45" customHeight="1" x14ac:dyDescent="0.2">
      <c r="A112" s="19" t="s">
        <v>183</v>
      </c>
      <c r="B112" s="20">
        <v>78</v>
      </c>
      <c r="C112" s="34" t="s">
        <v>171</v>
      </c>
      <c r="D112" s="79" t="s">
        <v>166</v>
      </c>
      <c r="E112" s="216"/>
      <c r="F112" s="258"/>
      <c r="G112" s="260"/>
      <c r="H112" s="259"/>
      <c r="I112" s="139" t="str">
        <f>IF($D$160="","  ","  ")</f>
        <v xml:space="preserve">  </v>
      </c>
      <c r="J112" s="259"/>
      <c r="K112" s="261"/>
      <c r="L112" s="259"/>
      <c r="M112" s="261"/>
      <c r="N112" s="259"/>
      <c r="O112" s="270"/>
    </row>
    <row r="113" spans="1:15" s="18" customFormat="1" ht="26.45" customHeight="1" x14ac:dyDescent="0.2">
      <c r="A113" s="19" t="s">
        <v>183</v>
      </c>
      <c r="B113" s="20">
        <v>79</v>
      </c>
      <c r="C113" s="35" t="s">
        <v>172</v>
      </c>
      <c r="D113" s="79" t="s">
        <v>167</v>
      </c>
      <c r="E113" s="216"/>
      <c r="F113" s="258"/>
      <c r="G113" s="260"/>
      <c r="H113" s="259"/>
      <c r="I113" s="139" t="str">
        <f>IF($D$160="","  ","  ")</f>
        <v xml:space="preserve">  </v>
      </c>
      <c r="J113" s="259"/>
      <c r="K113" s="261"/>
      <c r="L113" s="259"/>
      <c r="M113" s="261"/>
      <c r="N113" s="259"/>
      <c r="O113" s="270"/>
    </row>
    <row r="114" spans="1:15" s="18" customFormat="1" ht="36.6" customHeight="1" x14ac:dyDescent="0.2">
      <c r="A114" s="19" t="s">
        <v>183</v>
      </c>
      <c r="B114" s="20">
        <v>80</v>
      </c>
      <c r="C114" s="35" t="s">
        <v>173</v>
      </c>
      <c r="D114" s="79" t="s">
        <v>166</v>
      </c>
      <c r="E114" s="216"/>
      <c r="F114" s="258"/>
      <c r="G114" s="260"/>
      <c r="H114" s="259"/>
      <c r="I114" s="168" t="str">
        <f>IF(OR(F111="",F111=0,F111=" "),"",H111*$G111)</f>
        <v/>
      </c>
      <c r="J114" s="259"/>
      <c r="K114" s="261"/>
      <c r="L114" s="259"/>
      <c r="M114" s="261"/>
      <c r="N114" s="259"/>
      <c r="O114" s="270"/>
    </row>
    <row r="115" spans="1:15" s="18" customFormat="1" ht="26.45" customHeight="1" x14ac:dyDescent="0.2">
      <c r="A115" s="19" t="s">
        <v>183</v>
      </c>
      <c r="B115" s="20">
        <v>81</v>
      </c>
      <c r="C115" s="35" t="s">
        <v>174</v>
      </c>
      <c r="D115" s="121" t="s">
        <v>176</v>
      </c>
      <c r="E115" s="216"/>
      <c r="F115" s="258"/>
      <c r="G115" s="260"/>
      <c r="H115" s="259"/>
      <c r="I115" s="139" t="str">
        <f>IF($D$160=""," "," ")</f>
        <v xml:space="preserve"> </v>
      </c>
      <c r="J115" s="259"/>
      <c r="K115" s="261"/>
      <c r="L115" s="259"/>
      <c r="M115" s="261"/>
      <c r="N115" s="259"/>
      <c r="O115" s="270"/>
    </row>
    <row r="116" spans="1:15" s="18" customFormat="1" ht="26.45" customHeight="1" x14ac:dyDescent="0.2">
      <c r="A116" s="19" t="s">
        <v>183</v>
      </c>
      <c r="B116" s="20">
        <v>82</v>
      </c>
      <c r="C116" s="35" t="s">
        <v>175</v>
      </c>
      <c r="D116" s="121" t="s">
        <v>168</v>
      </c>
      <c r="E116" s="216"/>
      <c r="F116" s="258"/>
      <c r="G116" s="260"/>
      <c r="H116" s="259"/>
      <c r="I116" s="140" t="str">
        <f>IF($D$160=""," "," ")</f>
        <v xml:space="preserve"> </v>
      </c>
      <c r="J116" s="259"/>
      <c r="K116" s="261"/>
      <c r="L116" s="259"/>
      <c r="M116" s="261"/>
      <c r="N116" s="259"/>
      <c r="O116" s="270"/>
    </row>
    <row r="117" spans="1:15" s="18" customFormat="1" ht="26.45" customHeight="1" x14ac:dyDescent="0.2">
      <c r="A117" s="19" t="s">
        <v>183</v>
      </c>
      <c r="B117" s="20">
        <v>83</v>
      </c>
      <c r="C117" s="35" t="s">
        <v>58</v>
      </c>
      <c r="D117" s="121" t="s">
        <v>145</v>
      </c>
      <c r="E117" s="57" t="s">
        <v>254</v>
      </c>
      <c r="F117" s="105">
        <v>0</v>
      </c>
      <c r="G117" s="129" t="str">
        <f>IF(OR(F117="",F117=0,F117=" "),"",F117/1000)</f>
        <v/>
      </c>
      <c r="H117" s="130">
        <v>22.66</v>
      </c>
      <c r="I117" s="131" t="str">
        <f>IF(OR(F117="",F117=0,F117=" "),"",H117*$G117)</f>
        <v/>
      </c>
      <c r="J117" s="130">
        <v>17.510000000000002</v>
      </c>
      <c r="K117" s="131" t="str">
        <f>IF(OR(F117="",F117=0,),"",J117*$G117)</f>
        <v/>
      </c>
      <c r="L117" s="130">
        <v>12.36</v>
      </c>
      <c r="M117" s="131" t="str">
        <f>IF(OR(F117="",F117=0,),"",L117*$G117)</f>
        <v/>
      </c>
      <c r="N117" s="130">
        <v>25.75</v>
      </c>
      <c r="O117" s="132" t="str">
        <f>IF(OR(F117="",F117=0,),"",N117*$G117)</f>
        <v/>
      </c>
    </row>
    <row r="118" spans="1:15" s="18" customFormat="1" ht="26.45" customHeight="1" x14ac:dyDescent="0.2">
      <c r="A118" s="19" t="s">
        <v>183</v>
      </c>
      <c r="B118" s="20">
        <v>84</v>
      </c>
      <c r="C118" s="35" t="s">
        <v>59</v>
      </c>
      <c r="D118" s="121" t="s">
        <v>264</v>
      </c>
      <c r="E118" s="57" t="s">
        <v>254</v>
      </c>
      <c r="F118" s="105">
        <v>0</v>
      </c>
      <c r="G118" s="129" t="str">
        <f>IF(OR(F118="",F118=0,F118=" "),"",F118/1000)</f>
        <v/>
      </c>
      <c r="H118" s="130">
        <v>131.25</v>
      </c>
      <c r="I118" s="131" t="str">
        <f>IF(OR(F118="",F118=0,F118=" "),"",H118*$G118)</f>
        <v/>
      </c>
      <c r="J118" s="130">
        <v>147</v>
      </c>
      <c r="K118" s="131" t="str">
        <f>IF(OR(F118="",F118=0,),"",J118*$G118)</f>
        <v/>
      </c>
      <c r="L118" s="130">
        <v>178.5</v>
      </c>
      <c r="M118" s="131" t="str">
        <f>IF(OR(F118="",F118=0,),"",L118*$G118)</f>
        <v/>
      </c>
      <c r="N118" s="130">
        <v>273</v>
      </c>
      <c r="O118" s="132" t="str">
        <f>IF(OR(F118="",F118=0,),"",N118*$G118)</f>
        <v/>
      </c>
    </row>
    <row r="119" spans="1:15" s="18" customFormat="1" ht="26.45" customHeight="1" thickBot="1" x14ac:dyDescent="0.25">
      <c r="A119" s="24" t="s">
        <v>183</v>
      </c>
      <c r="B119" s="30">
        <v>85</v>
      </c>
      <c r="C119" s="31" t="s">
        <v>60</v>
      </c>
      <c r="D119" s="124" t="s">
        <v>146</v>
      </c>
      <c r="E119" s="32" t="s">
        <v>254</v>
      </c>
      <c r="F119" s="170">
        <v>0</v>
      </c>
      <c r="G119" s="143" t="str">
        <f>IF(OR(F119="",F119=0,F119=" "),"",F119/1000)</f>
        <v/>
      </c>
      <c r="H119" s="144">
        <v>7</v>
      </c>
      <c r="I119" s="145" t="str">
        <f>IF(OR(F119="",F119=0,F119=" "),"",H119*$G119)</f>
        <v/>
      </c>
      <c r="J119" s="144">
        <v>7</v>
      </c>
      <c r="K119" s="145" t="str">
        <f>IF(OR(F119="",F119=0,),"",J119*$G119)</f>
        <v/>
      </c>
      <c r="L119" s="144">
        <v>7</v>
      </c>
      <c r="M119" s="145" t="str">
        <f>IF(OR(F119="",F119=0,),"",L119*$G119)</f>
        <v/>
      </c>
      <c r="N119" s="144">
        <v>7</v>
      </c>
      <c r="O119" s="146" t="str">
        <f>IF(OR(F119="",F119=0,),"",N119*$G119)</f>
        <v/>
      </c>
    </row>
    <row r="120" spans="1:15" s="18" customFormat="1" x14ac:dyDescent="0.2">
      <c r="A120" s="25"/>
      <c r="B120" s="33"/>
      <c r="C120" s="26"/>
      <c r="D120" s="36"/>
      <c r="E120" s="21"/>
      <c r="F120" s="147"/>
      <c r="G120" s="171"/>
      <c r="H120" s="172"/>
      <c r="I120" s="173"/>
      <c r="J120" s="172"/>
      <c r="K120" s="173"/>
      <c r="L120" s="172"/>
      <c r="M120" s="173"/>
      <c r="N120" s="172"/>
      <c r="O120" s="173"/>
    </row>
    <row r="121" spans="1:15" s="18" customFormat="1" ht="13.5" thickBot="1" x14ac:dyDescent="0.25">
      <c r="A121" s="25"/>
      <c r="B121" s="33"/>
      <c r="C121" s="26"/>
      <c r="D121" s="36"/>
      <c r="E121" s="21"/>
      <c r="F121" s="147"/>
      <c r="G121" s="171"/>
      <c r="H121" s="172"/>
      <c r="I121" s="173"/>
      <c r="J121" s="172"/>
      <c r="K121" s="173"/>
      <c r="L121" s="172"/>
      <c r="M121" s="173"/>
      <c r="N121" s="172"/>
      <c r="O121" s="173"/>
    </row>
    <row r="122" spans="1:15" s="18" customFormat="1" ht="17.45" customHeight="1" x14ac:dyDescent="0.2">
      <c r="A122" s="25"/>
      <c r="B122" s="25"/>
      <c r="E122" s="37"/>
      <c r="F122" s="174" t="s">
        <v>269</v>
      </c>
      <c r="G122" s="175"/>
      <c r="H122" s="176"/>
      <c r="I122" s="153" t="str">
        <f>IF(COUNTIF(I9:I119,""),"ERROR",SUM(I9:I119))</f>
        <v>ERROR</v>
      </c>
      <c r="J122" s="174"/>
      <c r="K122" s="153" t="str">
        <f>IF(COUNTIF(I9:I119,""),"ERROR",SUM(K9:K119))</f>
        <v>ERROR</v>
      </c>
      <c r="L122" s="174"/>
      <c r="M122" s="153" t="str">
        <f>IF(COUNTIF(I9:I119,""),"ERROR",SUM(M9:M119))</f>
        <v>ERROR</v>
      </c>
      <c r="N122" s="174"/>
      <c r="O122" s="155" t="str">
        <f>IF(COUNTIF(I9:I119,""),"ERROR",SUM(O9:O119))</f>
        <v>ERROR</v>
      </c>
    </row>
    <row r="123" spans="1:15" s="18" customFormat="1" ht="17.45" customHeight="1" thickBot="1" x14ac:dyDescent="0.25">
      <c r="A123" s="25"/>
      <c r="B123" s="25"/>
      <c r="E123" s="38"/>
      <c r="F123" s="144" t="s">
        <v>270</v>
      </c>
      <c r="G123" s="177"/>
      <c r="H123" s="178"/>
      <c r="I123" s="179" t="str">
        <f>IF(I122="ERROR","ERROR",I122/7)</f>
        <v>ERROR</v>
      </c>
      <c r="J123" s="144"/>
      <c r="K123" s="179" t="str">
        <f>IF(I122="ERROR","ERROR",K122/7)</f>
        <v>ERROR</v>
      </c>
      <c r="L123" s="144"/>
      <c r="M123" s="179" t="str">
        <f>IF(I122="ERROR","ERROR",M122/7)</f>
        <v>ERROR</v>
      </c>
      <c r="N123" s="179"/>
      <c r="O123" s="180" t="str">
        <f>IF(I122="ERROR","ERROR",O122/7)</f>
        <v>ERROR</v>
      </c>
    </row>
    <row r="124" spans="1:15" s="18" customFormat="1" ht="14.25" customHeight="1" thickBot="1" x14ac:dyDescent="0.25">
      <c r="A124" s="25"/>
      <c r="B124" s="25"/>
      <c r="E124" s="39"/>
      <c r="F124" s="39"/>
      <c r="G124" s="46"/>
      <c r="H124" s="47"/>
      <c r="I124" s="48"/>
      <c r="J124" s="47"/>
      <c r="K124" s="48"/>
      <c r="L124" s="47"/>
      <c r="M124" s="48"/>
      <c r="N124" s="48"/>
      <c r="O124" s="48"/>
    </row>
    <row r="125" spans="1:15" s="18" customFormat="1" ht="27" customHeight="1" thickBot="1" x14ac:dyDescent="0.25">
      <c r="A125" s="25"/>
      <c r="B125" s="25"/>
      <c r="E125" s="209" t="s">
        <v>350</v>
      </c>
      <c r="F125" s="210"/>
      <c r="G125" s="210"/>
      <c r="H125" s="210"/>
      <c r="I125" s="210"/>
      <c r="J125" s="210"/>
      <c r="K125" s="262" t="str">
        <f>IF(COUNTIF(I122:K122,"ERROR"),"INSERIRE/RIVEDERE PREZZO MEDIO",(I123+K123+M123+O123)/4)</f>
        <v>INSERIRE/RIVEDERE PREZZO MEDIO</v>
      </c>
      <c r="L125" s="263"/>
      <c r="M125" s="47"/>
      <c r="N125" s="48"/>
      <c r="O125" s="48"/>
    </row>
    <row r="126" spans="1:15" s="18" customFormat="1" x14ac:dyDescent="0.2">
      <c r="A126" s="25"/>
      <c r="B126" s="25"/>
      <c r="E126" s="39"/>
      <c r="G126" s="47"/>
      <c r="H126" s="47"/>
      <c r="I126" s="47"/>
      <c r="J126" s="47"/>
      <c r="K126" s="47"/>
      <c r="L126" s="47"/>
      <c r="M126" s="48"/>
      <c r="N126" s="48"/>
      <c r="O126" s="48"/>
    </row>
    <row r="127" spans="1:15" s="18" customFormat="1" x14ac:dyDescent="0.2">
      <c r="A127" s="205" t="s">
        <v>211</v>
      </c>
      <c r="B127" s="205"/>
      <c r="C127" s="205"/>
      <c r="D127"/>
      <c r="E127" s="39"/>
      <c r="G127" s="47"/>
      <c r="H127" s="47"/>
      <c r="I127" s="47"/>
      <c r="J127" s="47"/>
      <c r="K127" s="47"/>
      <c r="L127" s="47"/>
      <c r="M127" s="48"/>
      <c r="N127" s="48"/>
      <c r="O127" s="48"/>
    </row>
    <row r="128" spans="1:15" x14ac:dyDescent="0.2">
      <c r="E128" s="52"/>
      <c r="N128" s="49"/>
      <c r="O128" s="49"/>
    </row>
    <row r="129" spans="1:15" x14ac:dyDescent="0.2">
      <c r="A129" s="205" t="s">
        <v>257</v>
      </c>
      <c r="B129" s="205"/>
      <c r="C129" s="205"/>
      <c r="E129" s="52"/>
      <c r="F129" s="40"/>
      <c r="G129" s="53"/>
      <c r="H129" s="41"/>
      <c r="I129" s="41"/>
      <c r="J129" s="41"/>
      <c r="K129" s="50"/>
      <c r="N129" s="49"/>
      <c r="O129" s="49"/>
    </row>
    <row r="130" spans="1:15" x14ac:dyDescent="0.2">
      <c r="A130" s="41" t="s">
        <v>343</v>
      </c>
      <c r="B130" s="206" t="s">
        <v>258</v>
      </c>
      <c r="C130" s="206"/>
      <c r="E130" s="54"/>
      <c r="F130" s="40"/>
      <c r="G130" s="51"/>
      <c r="H130" s="51"/>
      <c r="I130" s="51"/>
      <c r="J130" s="51"/>
      <c r="K130" s="51"/>
      <c r="L130" s="51"/>
      <c r="M130" s="51"/>
      <c r="N130" s="49"/>
      <c r="O130" s="49"/>
    </row>
    <row r="131" spans="1:15" x14ac:dyDescent="0.2">
      <c r="A131" s="41" t="s">
        <v>344</v>
      </c>
      <c r="B131" s="207" t="s">
        <v>259</v>
      </c>
      <c r="C131" s="207"/>
      <c r="D131" s="63"/>
      <c r="E131" s="52"/>
    </row>
    <row r="133" spans="1:15" x14ac:dyDescent="0.2">
      <c r="A133" s="55" t="s">
        <v>260</v>
      </c>
      <c r="B133" s="208" t="s">
        <v>266</v>
      </c>
      <c r="C133" s="208"/>
    </row>
    <row r="134" spans="1:15" x14ac:dyDescent="0.2">
      <c r="A134" s="55" t="s">
        <v>255</v>
      </c>
      <c r="B134" s="208" t="s">
        <v>265</v>
      </c>
      <c r="C134" s="208"/>
      <c r="D134" s="208"/>
    </row>
    <row r="135" spans="1:15" x14ac:dyDescent="0.2">
      <c r="A135" s="55"/>
      <c r="B135" s="62"/>
      <c r="C135" s="62"/>
    </row>
    <row r="136" spans="1:15" x14ac:dyDescent="0.2">
      <c r="A136" s="56" t="s">
        <v>279</v>
      </c>
      <c r="B136" s="56"/>
      <c r="C136" s="62"/>
    </row>
    <row r="137" spans="1:15" x14ac:dyDescent="0.2">
      <c r="A137" s="56"/>
      <c r="B137" s="56"/>
      <c r="C137" s="62"/>
      <c r="E137" s="18"/>
    </row>
    <row r="138" spans="1:15" x14ac:dyDescent="0.2">
      <c r="A138" s="205" t="s">
        <v>210</v>
      </c>
      <c r="B138" s="205"/>
      <c r="C138" s="205"/>
      <c r="E138" s="18"/>
    </row>
    <row r="139" spans="1:15" x14ac:dyDescent="0.2">
      <c r="A139" s="205" t="s">
        <v>345</v>
      </c>
      <c r="B139" s="205"/>
      <c r="C139" s="205"/>
      <c r="E139" s="18"/>
    </row>
    <row r="140" spans="1:15" x14ac:dyDescent="0.2">
      <c r="A140" s="205" t="s">
        <v>346</v>
      </c>
      <c r="B140" s="205"/>
      <c r="C140" s="205"/>
      <c r="E140" s="18"/>
    </row>
    <row r="141" spans="1:15" x14ac:dyDescent="0.2">
      <c r="A141" s="205" t="s">
        <v>347</v>
      </c>
      <c r="B141" s="205"/>
      <c r="C141" s="205"/>
    </row>
    <row r="142" spans="1:15" x14ac:dyDescent="0.2">
      <c r="A142" s="55"/>
      <c r="B142" s="62"/>
      <c r="C142" s="62"/>
    </row>
    <row r="143" spans="1:15" x14ac:dyDescent="0.2">
      <c r="A143" s="205" t="s">
        <v>34</v>
      </c>
      <c r="B143" s="205"/>
      <c r="C143" s="205"/>
    </row>
    <row r="144" spans="1:15" x14ac:dyDescent="0.2">
      <c r="A144" s="205" t="s">
        <v>348</v>
      </c>
      <c r="B144" s="205"/>
      <c r="C144" s="205"/>
      <c r="D144" s="205"/>
    </row>
    <row r="146" spans="1:5" x14ac:dyDescent="0.2">
      <c r="A146" s="205" t="s">
        <v>262</v>
      </c>
      <c r="B146" s="205"/>
      <c r="C146" s="205"/>
    </row>
    <row r="147" spans="1:5" x14ac:dyDescent="0.2">
      <c r="A147" t="s">
        <v>263</v>
      </c>
    </row>
    <row r="148" spans="1:5" x14ac:dyDescent="0.2">
      <c r="C148" s="41"/>
    </row>
    <row r="150" spans="1:5" x14ac:dyDescent="0.2">
      <c r="B150" s="54"/>
      <c r="C150" s="41"/>
      <c r="E150" s="54"/>
    </row>
    <row r="151" spans="1:5" x14ac:dyDescent="0.2">
      <c r="B151" s="54"/>
      <c r="E151" s="54"/>
    </row>
    <row r="152" spans="1:5" x14ac:dyDescent="0.2">
      <c r="B152" s="54"/>
      <c r="E152" s="54"/>
    </row>
    <row r="153" spans="1:5" x14ac:dyDescent="0.2">
      <c r="B153" s="54"/>
      <c r="E153" s="54"/>
    </row>
  </sheetData>
  <sheetProtection algorithmName="SHA-512" hashValue="OhtTxq6NXEJtWSg/5J/fHWJfNx67woyGfK4Mv8f8e9ZhFXIebADEkr636nzm3rgRENzV68oH5hJHb/QETvFnuA==" saltValue="5oymM6OiccLs697boqeIiA==" spinCount="100000" sheet="1" objects="1" scenarios="1"/>
  <mergeCells count="76">
    <mergeCell ref="O111:O116"/>
    <mergeCell ref="A1:O1"/>
    <mergeCell ref="A2:O2"/>
    <mergeCell ref="A3:O3"/>
    <mergeCell ref="C67:C80"/>
    <mergeCell ref="C81:C83"/>
    <mergeCell ref="C42:C46"/>
    <mergeCell ref="C33:C40"/>
    <mergeCell ref="H81:H83"/>
    <mergeCell ref="O81:O83"/>
    <mergeCell ref="K81:K83"/>
    <mergeCell ref="L81:L83"/>
    <mergeCell ref="M81:M83"/>
    <mergeCell ref="N81:N83"/>
    <mergeCell ref="L67:L80"/>
    <mergeCell ref="J42:J46"/>
    <mergeCell ref="O67:O80"/>
    <mergeCell ref="L33:L40"/>
    <mergeCell ref="M33:M40"/>
    <mergeCell ref="N33:N40"/>
    <mergeCell ref="O33:O40"/>
    <mergeCell ref="O42:O46"/>
    <mergeCell ref="L42:L46"/>
    <mergeCell ref="M42:M46"/>
    <mergeCell ref="N42:N46"/>
    <mergeCell ref="M67:M80"/>
    <mergeCell ref="N67:N80"/>
    <mergeCell ref="M111:M116"/>
    <mergeCell ref="N111:N116"/>
    <mergeCell ref="E67:E80"/>
    <mergeCell ref="F67:F80"/>
    <mergeCell ref="G67:G80"/>
    <mergeCell ref="H67:H80"/>
    <mergeCell ref="J81:J83"/>
    <mergeCell ref="J67:J80"/>
    <mergeCell ref="E81:E83"/>
    <mergeCell ref="G81:G83"/>
    <mergeCell ref="A5:A8"/>
    <mergeCell ref="E33:E40"/>
    <mergeCell ref="F33:F40"/>
    <mergeCell ref="G33:G40"/>
    <mergeCell ref="E42:E46"/>
    <mergeCell ref="F42:F46"/>
    <mergeCell ref="G42:G46"/>
    <mergeCell ref="B5:B8"/>
    <mergeCell ref="C5:C8"/>
    <mergeCell ref="D5:D8"/>
    <mergeCell ref="H42:H46"/>
    <mergeCell ref="G111:G116"/>
    <mergeCell ref="E125:J125"/>
    <mergeCell ref="K33:K40"/>
    <mergeCell ref="K67:K80"/>
    <mergeCell ref="H111:H116"/>
    <mergeCell ref="H33:H40"/>
    <mergeCell ref="J33:J40"/>
    <mergeCell ref="J111:J116"/>
    <mergeCell ref="K111:K116"/>
    <mergeCell ref="K125:L125"/>
    <mergeCell ref="K42:K46"/>
    <mergeCell ref="L111:L116"/>
    <mergeCell ref="A146:C146"/>
    <mergeCell ref="A139:C139"/>
    <mergeCell ref="A140:C140"/>
    <mergeCell ref="A141:C141"/>
    <mergeCell ref="A143:C143"/>
    <mergeCell ref="B130:C130"/>
    <mergeCell ref="A144:D144"/>
    <mergeCell ref="F81:F83"/>
    <mergeCell ref="B131:C131"/>
    <mergeCell ref="B133:C133"/>
    <mergeCell ref="B134:D134"/>
    <mergeCell ref="A138:C138"/>
    <mergeCell ref="A127:C127"/>
    <mergeCell ref="A129:C129"/>
    <mergeCell ref="E111:E116"/>
    <mergeCell ref="F111:F116"/>
  </mergeCells>
  <conditionalFormatting sqref="F9:F119">
    <cfRule type="cellIs" dxfId="3" priority="1" operator="equal">
      <formula>0</formula>
    </cfRule>
    <cfRule type="containsBlanks" dxfId="2" priority="2">
      <formula>LEN(TRIM(F9))=0</formula>
    </cfRule>
  </conditionalFormatting>
  <conditionalFormatting sqref="G9:G119">
    <cfRule type="containsBlanks" dxfId="1" priority="3">
      <formula>LEN(TRIM(G9))=0</formula>
    </cfRule>
  </conditionalFormatting>
  <printOptions verticalCentered="1"/>
  <pageMargins left="0.86614173228346458" right="0.31496062992125984" top="0.23622047244094491" bottom="0.39370078740157483" header="0.19685039370078741" footer="0.19685039370078741"/>
  <pageSetup paperSize="9" scale="68" fitToHeight="8" orientation="landscape" r:id="rId1"/>
  <rowBreaks count="4" manualBreakCount="4">
    <brk id="32" max="14" man="1"/>
    <brk id="57" max="14" man="1"/>
    <brk id="80" max="16383" man="1"/>
    <brk id="106" max="14" man="1"/>
  </rowBreaks>
  <ignoredErrors>
    <ignoredError sqref="I74 I82 I44 G105 I36 I4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4"/>
  <dimension ref="A1:I8"/>
  <sheetViews>
    <sheetView tabSelected="1" workbookViewId="0">
      <selection activeCell="N12" sqref="N12"/>
    </sheetView>
  </sheetViews>
  <sheetFormatPr defaultColWidth="9.28515625" defaultRowHeight="12.75" x14ac:dyDescent="0.2"/>
  <cols>
    <col min="2" max="2" width="51.5703125" customWidth="1"/>
    <col min="3" max="3" width="19.7109375" customWidth="1"/>
    <col min="4" max="4" width="17.5703125" customWidth="1"/>
    <col min="6" max="7" width="0" hidden="1" customWidth="1"/>
    <col min="9" max="9" width="17.85546875" customWidth="1"/>
  </cols>
  <sheetData>
    <row r="1" spans="1:9" ht="47.25" customHeight="1" x14ac:dyDescent="0.2">
      <c r="A1" s="274" t="s">
        <v>336</v>
      </c>
      <c r="B1" s="274"/>
      <c r="C1" s="274"/>
      <c r="D1" s="274"/>
    </row>
    <row r="2" spans="1:9" ht="47.25" customHeight="1" x14ac:dyDescent="0.2">
      <c r="A2" s="98">
        <v>1</v>
      </c>
      <c r="B2" s="275" t="s">
        <v>337</v>
      </c>
      <c r="C2" s="275"/>
      <c r="D2" s="194">
        <v>5.8</v>
      </c>
    </row>
    <row r="3" spans="1:9" ht="47.25" customHeight="1" x14ac:dyDescent="0.2">
      <c r="A3" s="98">
        <v>2</v>
      </c>
      <c r="B3" s="99" t="s">
        <v>281</v>
      </c>
      <c r="C3" s="61" t="str">
        <f>'Tab. applicativa menù invernale'!L136</f>
        <v>INSERIRE/RIVEDERE PREZZO MEDIO</v>
      </c>
      <c r="D3" s="278"/>
      <c r="E3" s="18"/>
      <c r="F3" s="273" t="s">
        <v>360</v>
      </c>
      <c r="G3" s="273"/>
    </row>
    <row r="4" spans="1:9" ht="47.25" customHeight="1" x14ac:dyDescent="0.2">
      <c r="A4" s="98">
        <v>3</v>
      </c>
      <c r="B4" s="100" t="s">
        <v>280</v>
      </c>
      <c r="C4" s="181" t="str">
        <f>'Tab. applicativa menù estivo'!K125</f>
        <v>INSERIRE/RIVEDERE PREZZO MEDIO</v>
      </c>
      <c r="D4" s="279"/>
      <c r="E4" s="18"/>
      <c r="F4" s="25" t="s">
        <v>358</v>
      </c>
      <c r="G4" s="25" t="s">
        <v>359</v>
      </c>
      <c r="I4" s="192"/>
    </row>
    <row r="5" spans="1:9" ht="47.25" customHeight="1" x14ac:dyDescent="0.2">
      <c r="A5" s="98">
        <v>4</v>
      </c>
      <c r="B5" s="276" t="s">
        <v>339</v>
      </c>
      <c r="C5" s="276"/>
      <c r="D5" s="1" t="e">
        <f>(C3*F5)+(C4*G5)</f>
        <v>#VALUE!</v>
      </c>
      <c r="F5" s="193">
        <v>0.5</v>
      </c>
      <c r="G5" s="193">
        <v>0.5</v>
      </c>
    </row>
    <row r="6" spans="1:9" ht="48" customHeight="1" x14ac:dyDescent="0.2">
      <c r="A6" s="98">
        <v>5</v>
      </c>
      <c r="B6" s="277" t="s">
        <v>338</v>
      </c>
      <c r="C6" s="277"/>
      <c r="D6" s="106" t="e">
        <f>IF(D5&gt;5.8,"Prezzo più alto della base d'asta",((D2-D5)/D2))</f>
        <v>#VALUE!</v>
      </c>
    </row>
    <row r="7" spans="1:9" x14ac:dyDescent="0.2">
      <c r="C7" s="101"/>
      <c r="D7" s="102"/>
    </row>
    <row r="8" spans="1:9" x14ac:dyDescent="0.2">
      <c r="D8" s="102"/>
    </row>
  </sheetData>
  <sheetProtection algorithmName="SHA-512" hashValue="zcyNk2iB3627kjGnqwHVouyFcHmAtj1QKrqk9A/EE+PSeYcAZqhIYsYe7RTD9+7GyN2lHT/bi8z8CeBt2RetKg==" saltValue="OTQnAPjOfAcWQgBlsiUaHQ==" spinCount="100000" sheet="1" objects="1" scenarios="1"/>
  <mergeCells count="6">
    <mergeCell ref="F3:G3"/>
    <mergeCell ref="A1:D1"/>
    <mergeCell ref="B2:C2"/>
    <mergeCell ref="B5:C5"/>
    <mergeCell ref="B6:C6"/>
    <mergeCell ref="D3:D4"/>
  </mergeCells>
  <conditionalFormatting sqref="D6">
    <cfRule type="cellIs" dxfId="0" priority="1" stopIfTrue="1" operator="lessThan">
      <formula>0</formula>
    </cfRule>
  </conditionalFormatting>
  <pageMargins left="0.7" right="0.7" top="0.75" bottom="0.75" header="0.3" footer="0.3"/>
  <pageSetup paperSize="9" scale="9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D0900D6F0DFC44AA4FF9B1854A6C8E" ma:contentTypeVersion="15" ma:contentTypeDescription="Creare un nuovo documento." ma:contentTypeScope="" ma:versionID="6beb1ea5bc88155dde2a45d7e26802be">
  <xsd:schema xmlns:xsd="http://www.w3.org/2001/XMLSchema" xmlns:xs="http://www.w3.org/2001/XMLSchema" xmlns:p="http://schemas.microsoft.com/office/2006/metadata/properties" xmlns:ns2="d3a8bf56-2f7e-43f1-81bc-fc267374b1b4" xmlns:ns3="56107c84-59db-4a14-b5c7-02489de4616f" targetNamespace="http://schemas.microsoft.com/office/2006/metadata/properties" ma:root="true" ma:fieldsID="72b52e7e5724bfbf12b628cd6b103f0e" ns2:_="" ns3:_="">
    <xsd:import namespace="d3a8bf56-2f7e-43f1-81bc-fc267374b1b4"/>
    <xsd:import namespace="56107c84-59db-4a14-b5c7-02489de4616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LengthInSecond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a8bf56-2f7e-43f1-81bc-fc267374b1b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107c84-59db-4a14-b5c7-02489de461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b96d6b56-9229-47fc-a629-c3c0cfd3ea3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6107c84-59db-4a14-b5c7-02489de4616f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FCCE341-5E55-4C69-9C6C-5F3F6B2D08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a8bf56-2f7e-43f1-81bc-fc267374b1b4"/>
    <ds:schemaRef ds:uri="56107c84-59db-4a14-b5c7-02489de461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68E73B1-F216-445E-953F-39D7323F82C7}">
  <ds:schemaRefs>
    <ds:schemaRef ds:uri="d3a8bf56-2f7e-43f1-81bc-fc267374b1b4"/>
    <ds:schemaRef ds:uri="http://purl.org/dc/terms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56107c84-59db-4a14-b5c7-02489de4616f"/>
  </ds:schemaRefs>
</ds:datastoreItem>
</file>

<file path=customXml/itemProps3.xml><?xml version="1.0" encoding="utf-8"?>
<ds:datastoreItem xmlns:ds="http://schemas.openxmlformats.org/officeDocument/2006/customXml" ds:itemID="{C4BC08A9-D392-44D9-BA26-67C721392CD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ISTRUZIONI</vt:lpstr>
      <vt:lpstr>Tab. applicativa menù invernale</vt:lpstr>
      <vt:lpstr>Tab. applicativa menù estivo</vt:lpstr>
      <vt:lpstr>Calcolo offerta economica</vt:lpstr>
      <vt:lpstr>'Tab. applicativa menù estivo'!Area_stampa</vt:lpstr>
      <vt:lpstr>'Tab. applicativa menù invernale'!Area_stampa</vt:lpstr>
      <vt:lpstr>'Tab. applicativa menù estivo'!Titoli_stampa</vt:lpstr>
      <vt:lpstr>'Tab. applicativa menù invernale'!Titoli_stampa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tartarone</dc:creator>
  <cp:lastModifiedBy>Nicola Carmine Tritto</cp:lastModifiedBy>
  <cp:lastPrinted>2025-07-23T07:52:08Z</cp:lastPrinted>
  <dcterms:created xsi:type="dcterms:W3CDTF">2004-04-15T15:52:12Z</dcterms:created>
  <dcterms:modified xsi:type="dcterms:W3CDTF">2025-09-05T08:48:25Z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0x010100EAD0900D6F0DFC44AA4FF9B1854A6C8E</vt:lpwstr>
  </property>
  <property fmtid="{D5CDD505-2E9C-101B-9397-08002B2CF9AE}" pid="3" name="MediaServiceImageTags">
    <vt:lpwstr/>
  </property>
</Properties>
</file>